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HERAS\data\attic\2019_HERAS_collation\"/>
    </mc:Choice>
  </mc:AlternateContent>
  <xr:revisionPtr revIDLastSave="0" documentId="10_ncr:100000_{2240497C-673D-4894-98A7-90D9F9CD7EF9}" xr6:coauthVersionLast="31" xr6:coauthVersionMax="31" xr10:uidLastSave="{00000000-0000-0000-0000-000000000000}"/>
  <bookViews>
    <workbookView xWindow="0" yWindow="0" windowWidth="14355" windowHeight="11850" activeTab="2" xr2:uid="{00000000-000D-0000-FFFF-FFFF00000000}"/>
  </bookViews>
  <sheets>
    <sheet name="READ ME" sheetId="6" r:id="rId1"/>
    <sheet name="HERAS_2019_HER R-out" sheetId="1" r:id="rId2"/>
    <sheet name="PIVOT her47d3" sheetId="4" r:id="rId3"/>
    <sheet name="her47d3 calcs" sheetId="3" r:id="rId4"/>
    <sheet name="PIVOT her3a22" sheetId="9" r:id="rId5"/>
    <sheet name="her3a22 calcs" sheetId="10" r:id="rId6"/>
    <sheet name="PIVOT Strat_her3a22" sheetId="8" r:id="rId7"/>
    <sheet name="STRATA CALCS her3a22" sheetId="7" r:id="rId8"/>
    <sheet name="PIVOT Strat_her47d3" sheetId="11" r:id="rId9"/>
    <sheet name="STRATA CALCS her47d3" sheetId="12" r:id="rId10"/>
  </sheets>
  <definedNames>
    <definedName name="_xlnm._FilterDatabase" localSheetId="1" hidden="1">'HERAS_2019_HER R-out'!$A$1:$L$1647</definedName>
  </definedNames>
  <calcPr calcId="179017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M25" i="4" l="1"/>
  <c r="M26" i="4"/>
  <c r="M27" i="4"/>
  <c r="M28" i="4"/>
  <c r="M29" i="4"/>
  <c r="M30" i="4"/>
  <c r="M31" i="4"/>
  <c r="M32" i="4"/>
  <c r="M24" i="4"/>
  <c r="K32" i="4"/>
  <c r="K25" i="4"/>
  <c r="K26" i="4"/>
  <c r="K27" i="4"/>
  <c r="K28" i="4"/>
  <c r="K29" i="4"/>
  <c r="K30" i="4"/>
  <c r="K31" i="4"/>
  <c r="K24" i="4"/>
  <c r="L32" i="4"/>
  <c r="L31" i="4"/>
  <c r="L30" i="4"/>
  <c r="L29" i="4"/>
  <c r="L28" i="4"/>
  <c r="L27" i="4"/>
  <c r="L26" i="4"/>
  <c r="L25" i="4"/>
  <c r="L24" i="4"/>
  <c r="F24" i="12" l="1"/>
  <c r="B25" i="12"/>
  <c r="B24" i="12"/>
  <c r="C19" i="7"/>
  <c r="E19" i="7" s="1"/>
  <c r="C18" i="7"/>
  <c r="E18" i="7" s="1"/>
  <c r="C17" i="7"/>
  <c r="C16" i="7"/>
  <c r="C15" i="7"/>
  <c r="E15" i="7" s="1"/>
  <c r="C14" i="7"/>
  <c r="E14" i="7" s="1"/>
  <c r="B19" i="7"/>
  <c r="B18" i="7"/>
  <c r="B17" i="7"/>
  <c r="E17" i="7" s="1"/>
  <c r="B16" i="7"/>
  <c r="E16" i="7" s="1"/>
  <c r="B15" i="7"/>
  <c r="B14" i="7"/>
  <c r="J36" i="10"/>
  <c r="F36" i="10"/>
  <c r="B36" i="10"/>
  <c r="E31" i="10"/>
  <c r="C31" i="10"/>
  <c r="B31" i="10"/>
  <c r="D31" i="10" s="1"/>
  <c r="C21" i="10"/>
  <c r="E21" i="10"/>
  <c r="D21" i="10"/>
  <c r="C22" i="10"/>
  <c r="B29" i="10"/>
  <c r="I36" i="10" s="1"/>
  <c r="B22" i="10"/>
  <c r="B23" i="10"/>
  <c r="C36" i="10" s="1"/>
  <c r="B24" i="10"/>
  <c r="D36" i="10" s="1"/>
  <c r="B25" i="10"/>
  <c r="E36" i="10" s="1"/>
  <c r="B26" i="10"/>
  <c r="B27" i="10"/>
  <c r="G36" i="10" s="1"/>
  <c r="B28" i="10"/>
  <c r="H36" i="10" s="1"/>
  <c r="B21" i="10"/>
  <c r="D17" i="10"/>
  <c r="D16" i="10"/>
  <c r="C17" i="10"/>
  <c r="C16" i="10"/>
  <c r="B17" i="10"/>
  <c r="B16" i="10"/>
  <c r="B30" i="10" s="1"/>
  <c r="K36" i="10" s="1"/>
  <c r="G3" i="10"/>
  <c r="F3" i="10"/>
  <c r="F12" i="10"/>
  <c r="F14" i="10"/>
  <c r="G14" i="10"/>
  <c r="B20" i="3"/>
  <c r="G16" i="3"/>
  <c r="F16" i="3"/>
  <c r="E16" i="3"/>
  <c r="L4" i="3"/>
  <c r="L3" i="3"/>
  <c r="K3" i="3"/>
  <c r="I16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2" i="1"/>
  <c r="G16" i="10" l="1"/>
  <c r="E30" i="10" s="1"/>
  <c r="G17" i="10"/>
  <c r="F16" i="10"/>
  <c r="D30" i="10" s="1"/>
  <c r="C30" i="10"/>
  <c r="F17" i="10"/>
  <c r="C25" i="12"/>
  <c r="F25" i="12"/>
  <c r="B26" i="12"/>
  <c r="C26" i="12"/>
  <c r="F26" i="12"/>
  <c r="B27" i="12"/>
  <c r="C27" i="12"/>
  <c r="F27" i="12"/>
  <c r="B28" i="12"/>
  <c r="C28" i="12"/>
  <c r="E28" i="12" s="1"/>
  <c r="F28" i="12"/>
  <c r="B29" i="12"/>
  <c r="C29" i="12"/>
  <c r="F29" i="12"/>
  <c r="B30" i="12"/>
  <c r="C30" i="12"/>
  <c r="F30" i="12"/>
  <c r="B31" i="12"/>
  <c r="C31" i="12"/>
  <c r="F31" i="12"/>
  <c r="B32" i="12"/>
  <c r="C32" i="12"/>
  <c r="E32" i="12" s="1"/>
  <c r="F32" i="12"/>
  <c r="B33" i="12"/>
  <c r="C33" i="12"/>
  <c r="F33" i="12"/>
  <c r="B34" i="12"/>
  <c r="C34" i="12"/>
  <c r="F34" i="12"/>
  <c r="B35" i="12"/>
  <c r="C35" i="12"/>
  <c r="F35" i="12"/>
  <c r="B36" i="12"/>
  <c r="C36" i="12"/>
  <c r="E36" i="12" s="1"/>
  <c r="F36" i="12"/>
  <c r="B37" i="12"/>
  <c r="C37" i="12"/>
  <c r="F37" i="12"/>
  <c r="B38" i="12"/>
  <c r="C38" i="12"/>
  <c r="F38" i="12"/>
  <c r="C24" i="12"/>
  <c r="E24" i="12" s="1"/>
  <c r="E38" i="12" l="1"/>
  <c r="E34" i="12"/>
  <c r="E30" i="12"/>
  <c r="E26" i="12"/>
  <c r="E37" i="12"/>
  <c r="E33" i="12"/>
  <c r="E29" i="12"/>
  <c r="E25" i="12"/>
  <c r="E35" i="12"/>
  <c r="E31" i="12"/>
  <c r="E27" i="12"/>
  <c r="C23" i="10"/>
  <c r="C24" i="10"/>
  <c r="C25" i="10"/>
  <c r="C26" i="10"/>
  <c r="C27" i="10"/>
  <c r="C28" i="10"/>
  <c r="G13" i="10"/>
  <c r="G5" i="10"/>
  <c r="E23" i="10" s="1"/>
  <c r="G6" i="10"/>
  <c r="E24" i="10" s="1"/>
  <c r="G7" i="10"/>
  <c r="E25" i="10" s="1"/>
  <c r="G8" i="10"/>
  <c r="E26" i="10" s="1"/>
  <c r="G9" i="10"/>
  <c r="E27" i="10" s="1"/>
  <c r="G10" i="10"/>
  <c r="E28" i="10" s="1"/>
  <c r="G11" i="10"/>
  <c r="G12" i="10"/>
  <c r="G4" i="10"/>
  <c r="E22" i="10" s="1"/>
  <c r="F4" i="10"/>
  <c r="D22" i="10" s="1"/>
  <c r="F5" i="10"/>
  <c r="D23" i="10" s="1"/>
  <c r="F6" i="10"/>
  <c r="D24" i="10" s="1"/>
  <c r="F7" i="10"/>
  <c r="D25" i="10" s="1"/>
  <c r="F8" i="10"/>
  <c r="D26" i="10" s="1"/>
  <c r="F9" i="10"/>
  <c r="D27" i="10" s="1"/>
  <c r="F10" i="10"/>
  <c r="D28" i="10" s="1"/>
  <c r="F11" i="10"/>
  <c r="F13" i="10"/>
  <c r="B27" i="3"/>
  <c r="H37" i="3" s="1"/>
  <c r="B25" i="3"/>
  <c r="F37" i="3" s="1"/>
  <c r="B23" i="3"/>
  <c r="D37" i="3" s="1"/>
  <c r="B21" i="3"/>
  <c r="B37" i="3" s="1"/>
  <c r="C20" i="3"/>
  <c r="D29" i="10" l="1"/>
  <c r="E29" i="10"/>
  <c r="C29" i="10"/>
  <c r="F32" i="3" l="1"/>
  <c r="F31" i="3"/>
  <c r="F30" i="3"/>
  <c r="E30" i="3"/>
  <c r="C32" i="3"/>
  <c r="C31" i="3"/>
  <c r="K37" i="3" s="1"/>
  <c r="C30" i="3"/>
  <c r="B32" i="3"/>
  <c r="B31" i="3"/>
  <c r="B30" i="3"/>
  <c r="C21" i="3"/>
  <c r="C22" i="3"/>
  <c r="C23" i="3"/>
  <c r="C24" i="3"/>
  <c r="C25" i="3"/>
  <c r="C26" i="3"/>
  <c r="C27" i="3"/>
  <c r="C28" i="3"/>
  <c r="B22" i="3"/>
  <c r="C37" i="3" s="1"/>
  <c r="B24" i="3"/>
  <c r="E37" i="3" s="1"/>
  <c r="B26" i="3"/>
  <c r="G37" i="3" s="1"/>
  <c r="B28" i="3"/>
  <c r="I37" i="3" s="1"/>
  <c r="C16" i="3"/>
  <c r="D16" i="3"/>
  <c r="H16" i="3"/>
  <c r="B29" i="3" s="1"/>
  <c r="J37" i="3" s="1"/>
  <c r="I16" i="3"/>
  <c r="C29" i="3" s="1"/>
  <c r="J16" i="3"/>
  <c r="B16" i="3"/>
  <c r="M4" i="3"/>
  <c r="F21" i="3" s="1"/>
  <c r="M5" i="3"/>
  <c r="F22" i="3" s="1"/>
  <c r="M6" i="3"/>
  <c r="F23" i="3" s="1"/>
  <c r="M7" i="3"/>
  <c r="F24" i="3" s="1"/>
  <c r="M8" i="3"/>
  <c r="F25" i="3" s="1"/>
  <c r="M9" i="3"/>
  <c r="F26" i="3" s="1"/>
  <c r="M10" i="3"/>
  <c r="F27" i="3" s="1"/>
  <c r="M11" i="3"/>
  <c r="F28" i="3" s="1"/>
  <c r="M12" i="3"/>
  <c r="M13" i="3"/>
  <c r="M14" i="3"/>
  <c r="M3" i="3"/>
  <c r="F20" i="3" s="1"/>
  <c r="E20" i="3"/>
  <c r="K4" i="3"/>
  <c r="D21" i="3" s="1"/>
  <c r="K5" i="3"/>
  <c r="D22" i="3" s="1"/>
  <c r="K6" i="3"/>
  <c r="D23" i="3" s="1"/>
  <c r="K7" i="3"/>
  <c r="D24" i="3" s="1"/>
  <c r="K8" i="3"/>
  <c r="D25" i="3" s="1"/>
  <c r="K9" i="3"/>
  <c r="D26" i="3" s="1"/>
  <c r="K10" i="3"/>
  <c r="D27" i="3" s="1"/>
  <c r="K11" i="3"/>
  <c r="D28" i="3" s="1"/>
  <c r="K12" i="3"/>
  <c r="K13" i="3"/>
  <c r="K14" i="3"/>
  <c r="D20" i="3"/>
  <c r="E21" i="3"/>
  <c r="L5" i="3"/>
  <c r="E22" i="3" s="1"/>
  <c r="L6" i="3"/>
  <c r="E23" i="3" s="1"/>
  <c r="L7" i="3"/>
  <c r="E24" i="3" s="1"/>
  <c r="L8" i="3"/>
  <c r="E25" i="3" s="1"/>
  <c r="L9" i="3"/>
  <c r="E26" i="3" s="1"/>
  <c r="L10" i="3"/>
  <c r="E27" i="3" s="1"/>
  <c r="L11" i="3"/>
  <c r="E28" i="3" s="1"/>
  <c r="L12" i="3"/>
  <c r="L13" i="3"/>
  <c r="L14" i="3"/>
  <c r="D32" i="3" l="1"/>
  <c r="E32" i="3"/>
  <c r="M16" i="3"/>
  <c r="F29" i="3" s="1"/>
  <c r="K16" i="3"/>
  <c r="D29" i="3" s="1"/>
  <c r="L16" i="3"/>
  <c r="E29" i="3" s="1"/>
  <c r="E31" i="3"/>
</calcChain>
</file>

<file path=xl/sharedStrings.xml><?xml version="1.0" encoding="utf-8"?>
<sst xmlns="http://schemas.openxmlformats.org/spreadsheetml/2006/main" count="3458" uniqueCount="98">
  <si>
    <t>strata</t>
  </si>
  <si>
    <t>length</t>
  </si>
  <si>
    <t>age</t>
  </si>
  <si>
    <t>maturity</t>
  </si>
  <si>
    <t>stock</t>
  </si>
  <si>
    <t>number</t>
  </si>
  <si>
    <t>biomass_g</t>
  </si>
  <si>
    <t>meanW_g</t>
  </si>
  <si>
    <t>IMM</t>
  </si>
  <si>
    <t>MAT</t>
  </si>
  <si>
    <t>her-47d3</t>
  </si>
  <si>
    <t>Filled in values</t>
  </si>
  <si>
    <t>Calculated values</t>
  </si>
  <si>
    <t>Row Labels</t>
  </si>
  <si>
    <t>Grand Total</t>
  </si>
  <si>
    <t>Sum of number</t>
  </si>
  <si>
    <t>Column Labels</t>
  </si>
  <si>
    <t>Total Sum of number</t>
  </si>
  <si>
    <t>Total Sum of biomass_g</t>
  </si>
  <si>
    <t>Sum of biomass_g</t>
  </si>
  <si>
    <t>Total Sum of length</t>
  </si>
  <si>
    <t>Sum of length</t>
  </si>
  <si>
    <t>Age</t>
  </si>
  <si>
    <t>Total</t>
  </si>
  <si>
    <t>Maturity</t>
  </si>
  <si>
    <t>CALCS</t>
  </si>
  <si>
    <t>Mean wt (g)</t>
  </si>
  <si>
    <t>Total Length</t>
  </si>
  <si>
    <t>Total Sum of Total Length</t>
  </si>
  <si>
    <t>Sum of Total Length</t>
  </si>
  <si>
    <t>Mean L (cm)</t>
  </si>
  <si>
    <t>9+</t>
  </si>
  <si>
    <t>1. Run StoX project</t>
  </si>
  <si>
    <t xml:space="preserve">Fill-in descisions: </t>
  </si>
  <si>
    <t>Age (ring)</t>
  </si>
  <si>
    <t>Numbers (mill)</t>
  </si>
  <si>
    <t>Biomass (kt)</t>
  </si>
  <si>
    <t>Mean Length (cm)</t>
  </si>
  <si>
    <t xml:space="preserve"> Mean Weight (g)</t>
  </si>
  <si>
    <t>Table 5.5 in Report</t>
  </si>
  <si>
    <t>Immature</t>
  </si>
  <si>
    <t>Mature</t>
  </si>
  <si>
    <t xml:space="preserve">Year/Age </t>
  </si>
  <si>
    <t>SSB:</t>
  </si>
  <si>
    <t>Table 5.9 in Report</t>
  </si>
  <si>
    <t>Strata</t>
  </si>
  <si>
    <t>TOTAL</t>
  </si>
  <si>
    <t>CV</t>
  </si>
  <si>
    <t>% Mature</t>
  </si>
  <si>
    <t>Abundance (mill)</t>
  </si>
  <si>
    <t>Mean weight (g)</t>
  </si>
  <si>
    <t>From PIVOT STRATA  tab</t>
  </si>
  <si>
    <t>her-3a22</t>
  </si>
  <si>
    <t>c) Need numbers at age, total biomass at age, proportion mature at age (number mature at age / total number at age), mean weight at age (total biomass at age / Total number at age), mean length at age (total length at age / total number at age).</t>
  </si>
  <si>
    <t>e) Copy final table across to workbook that combines NOR results with these</t>
  </si>
  <si>
    <t>6. Now do her-3a22: Run pivot table in tab "PIVOT her3a22" on all data including filled in values and calculated values. make sure stock is set to her3a22.</t>
  </si>
  <si>
    <t>a) This stock is not aggregated by maturity level (time of survey in relation to spawning time makes this non-sensical)</t>
  </si>
  <si>
    <t>8+</t>
  </si>
  <si>
    <t>3+</t>
  </si>
  <si>
    <t>Age ( ring)</t>
  </si>
  <si>
    <t>Weight (g)</t>
  </si>
  <si>
    <t>Length (cm)</t>
  </si>
  <si>
    <t>Table 5.3 in Report</t>
  </si>
  <si>
    <t>Table 5.7 in Report</t>
  </si>
  <si>
    <t xml:space="preserve">Total </t>
  </si>
  <si>
    <t>c) Need numbers at age, total biomass at age, mean weight at age (total biomass at age / Total number at age), mean length at age (total length at age / total number at age).</t>
  </si>
  <si>
    <t>Beware! For her-47d3 and her-3a22 data from NOR are not included in this step. They are calculated separately and combined with the results in this book before final values produced!</t>
  </si>
  <si>
    <r>
      <t>b) Copy results into  tab called "her-3a22 calcs" to finalise figures</t>
    </r>
    <r>
      <rPr>
        <sz val="11"/>
        <color rgb="FFFF0000"/>
        <rFont val="Calibri"/>
        <family val="2"/>
        <scheme val="minor"/>
      </rPr>
      <t xml:space="preserve"> (!!!!! These do not contain herring from strata 141 and 11 (NOR) yet!!!!)</t>
    </r>
  </si>
  <si>
    <t>9. In CALCS tabs all calcs can be traced all the way to the formatted numbers for the table in the report for both stocks</t>
  </si>
  <si>
    <t>Figure 5.15 in Report</t>
  </si>
  <si>
    <t>10. Do Pivot table for strata summaries in table 5.14 and 5.15 and  in report - in PIVOT strata tab for each stock</t>
  </si>
  <si>
    <t>a) copy to respective strata calcs tab. Her-3a22 is only numbers, biomass and mean weight. For her-47d3 overall maturity level is included too</t>
  </si>
  <si>
    <t>b) for strata summaries this data is final - all NOR data is confined to strata 141 and 11.</t>
  </si>
  <si>
    <t>Figure 5.14 in Report</t>
  </si>
  <si>
    <t># North Sea herring from HERAS_2019_HER collated data workflow #</t>
  </si>
  <si>
    <t>2. Extract summaries using R script Summary.StoX.HERAS_HER.2019.r (by length, age, stock and  maturity) Input file is "1_FillMissingData_SuperIndividuals.txt" from HERAS_2019_HER StoX project.</t>
  </si>
  <si>
    <t>3. Copy  extract into Excell Book HERAS_2019_HER. Fill in missing categories (these are marked with a - ) based on extrapolating from known stock, len, age, mat combinations) and record descisions here, in Excel sheet mark filled in cells in yellow, calculated fields in green;</t>
  </si>
  <si>
    <t>a) Nine fish without maturity assignment in the her-3a22 stock. Left blank as no maturity proportion is calculated for this stock</t>
  </si>
  <si>
    <t>b) 21 herring with lengths between 5 and 8.5 cm in her-47d3 stock with no maturity. Given size and age of 0, maturity is assumed IMM.</t>
  </si>
  <si>
    <t>c) 6 fish of stock her-47d3 in strata 31 at age 1 with no maturity, assumed IMM as almost all other fish in strata 31 of age 1 are IMM.</t>
  </si>
  <si>
    <t xml:space="preserve">e) Strata 21. 32 "fish" with no stock assignment. Assigments made to match fish of similar length and age, where both occurred the one in the majority by number was assigned. </t>
  </si>
  <si>
    <t>d) All fish in strata 71 assume to belong to stock her-47d3, although some spring spawners assigned in data file. This is in line with the time series.</t>
  </si>
  <si>
    <t>f) Strata 31. 8 fish of stock her-47d3 with no maturity. Assumed IMM based on fish of similar length and age.</t>
  </si>
  <si>
    <t>g) strata 31. 24 "fish" not assigned to stock. Assignement made by matching age and length and assigning whichever is the majority in that strata for that age and length.</t>
  </si>
  <si>
    <t>h) Strata 41. 47 "fish" not assigned to stock. Assigment made to match assignemnet of fish in same strata with similar age and length.</t>
  </si>
  <si>
    <t>i) Strata 42. 16 "fish" with no stock assigned. Assigment made to match assignemnet of fish in same strata with similar age and length.</t>
  </si>
  <si>
    <t>j) Strata 111. 6 "fish" with no maturity. Maturity assigned to same as majority within age group.</t>
  </si>
  <si>
    <t>k) Strata 121. 1 "fish" with no maturity. Maturity assigned to same as majority within age group.</t>
  </si>
  <si>
    <t>l) Strata 151. 19 "fish" with no stock assignemnet. Assigment made to match assignemnet of fish in same strata with similar age and length.</t>
  </si>
  <si>
    <t>m) Strata 152. 26 "fish" with no stock assignemnet. Assigment made to match assignemnet of fish in same strata with similar age and length.</t>
  </si>
  <si>
    <t>4. Calculate total length in each category (column I) make sure formula is correct (length*Number)</t>
  </si>
  <si>
    <t>5. There are two stocks to collate from this: Start with her-47d3:</t>
  </si>
  <si>
    <t xml:space="preserve">a) Run pivot table in PIVOT her47d3 tab. Run pivot table on data including filled in values and calculated values (in PIVOT her47d3 tab) This Pivot has a filter for stock (make sure her-47d3 is only one selected) but includes all maturities and strata </t>
  </si>
  <si>
    <r>
      <t xml:space="preserve">b) Copy results into  tab called "her-47d3 calcs" to finalise figures, pay attention that the age rows match </t>
    </r>
    <r>
      <rPr>
        <sz val="11"/>
        <color rgb="FFFF0000"/>
        <rFont val="Calibri"/>
        <family val="2"/>
        <scheme val="minor"/>
      </rPr>
      <t>(!!!!! These do not contain herring from strata 141 and 11 (NOR) yet!!!!)</t>
    </r>
  </si>
  <si>
    <t>d) Need Plus group values (9+ for this stock)</t>
  </si>
  <si>
    <t>Susan</t>
  </si>
  <si>
    <t>Benoit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</si>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</sst>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.5"/>
      <color theme="1"/>
      <name val="Arial"/>
      <family val="2"/>
    </font>
    <font>
      <sz val="8.5"/>
      <color rgb="FF000000"/>
      <name val="Palatino Linotype"/>
      <family val="1"/>
    </font>
    <font>
      <b/>
      <sz val="11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0">
    <xf numFmtId="0" fontId="0" fillId="0" borderId="0" xfId="0"/>
    <xf numFmtId="0" fontId="0" fillId="34" borderId="0" xfId="0" applyFill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0" borderId="23" xfId="0" applyFill="1" applyBorder="1"/>
    <xf numFmtId="2" fontId="0" fillId="40" borderId="20" xfId="0" applyNumberFormat="1" applyFill="1" applyBorder="1"/>
    <xf numFmtId="164" fontId="0" fillId="40" borderId="21" xfId="0" applyNumberFormat="1" applyFill="1" applyBorder="1"/>
    <xf numFmtId="164" fontId="0" fillId="40" borderId="22" xfId="0" applyNumberFormat="1" applyFill="1" applyBorder="1"/>
    <xf numFmtId="2" fontId="0" fillId="40" borderId="10" xfId="0" applyNumberFormat="1" applyFill="1" applyBorder="1"/>
    <xf numFmtId="164" fontId="0" fillId="40" borderId="0" xfId="0" applyNumberFormat="1" applyFill="1" applyBorder="1"/>
    <xf numFmtId="164" fontId="0" fillId="40" borderId="11" xfId="0" applyNumberFormat="1" applyFill="1" applyBorder="1"/>
    <xf numFmtId="2" fontId="0" fillId="40" borderId="12" xfId="0" applyNumberFormat="1" applyFill="1" applyBorder="1"/>
    <xf numFmtId="164" fontId="0" fillId="40" borderId="24" xfId="0" applyNumberFormat="1" applyFill="1" applyBorder="1"/>
    <xf numFmtId="164" fontId="0" fillId="40" borderId="13" xfId="0" applyNumberFormat="1" applyFill="1" applyBorder="1"/>
    <xf numFmtId="0" fontId="0" fillId="36" borderId="23" xfId="0" applyFill="1" applyBorder="1"/>
    <xf numFmtId="1" fontId="0" fillId="36" borderId="20" xfId="0" applyNumberFormat="1" applyFill="1" applyBorder="1"/>
    <xf numFmtId="1" fontId="0" fillId="36" borderId="21" xfId="0" applyNumberFormat="1" applyFill="1" applyBorder="1"/>
    <xf numFmtId="1" fontId="0" fillId="36" borderId="22" xfId="0" applyNumberFormat="1" applyFill="1" applyBorder="1"/>
    <xf numFmtId="1" fontId="0" fillId="36" borderId="10" xfId="0" applyNumberFormat="1" applyFill="1" applyBorder="1"/>
    <xf numFmtId="1" fontId="0" fillId="36" borderId="0" xfId="0" applyNumberFormat="1" applyFill="1" applyBorder="1"/>
    <xf numFmtId="1" fontId="0" fillId="36" borderId="11" xfId="0" applyNumberFormat="1" applyFill="1" applyBorder="1"/>
    <xf numFmtId="0" fontId="0" fillId="36" borderId="10" xfId="0" applyFill="1" applyBorder="1"/>
    <xf numFmtId="0" fontId="0" fillId="36" borderId="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24" xfId="0" applyFill="1" applyBorder="1"/>
    <xf numFmtId="0" fontId="0" fillId="36" borderId="1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6" borderId="28" xfId="0" applyFill="1" applyBorder="1"/>
    <xf numFmtId="0" fontId="0" fillId="0" borderId="16" xfId="0" applyBorder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1" fontId="0" fillId="36" borderId="12" xfId="0" applyNumberFormat="1" applyFill="1" applyBorder="1"/>
    <xf numFmtId="1" fontId="0" fillId="36" borderId="24" xfId="0" applyNumberFormat="1" applyFill="1" applyBorder="1"/>
    <xf numFmtId="1" fontId="0" fillId="36" borderId="13" xfId="0" applyNumberFormat="1" applyFill="1" applyBorder="1"/>
    <xf numFmtId="0" fontId="0" fillId="41" borderId="23" xfId="0" applyFill="1" applyBorder="1"/>
    <xf numFmtId="0" fontId="0" fillId="41" borderId="20" xfId="0" applyFill="1" applyBorder="1"/>
    <xf numFmtId="0" fontId="0" fillId="41" borderId="21" xfId="0" applyFill="1" applyBorder="1"/>
    <xf numFmtId="0" fontId="0" fillId="41" borderId="22" xfId="0" applyFill="1" applyBorder="1"/>
    <xf numFmtId="1" fontId="0" fillId="41" borderId="10" xfId="0" applyNumberFormat="1" applyFill="1" applyBorder="1"/>
    <xf numFmtId="1" fontId="0" fillId="41" borderId="0" xfId="0" applyNumberFormat="1" applyFill="1" applyBorder="1"/>
    <xf numFmtId="1" fontId="0" fillId="41" borderId="11" xfId="0" applyNumberFormat="1" applyFill="1" applyBorder="1"/>
    <xf numFmtId="1" fontId="0" fillId="41" borderId="20" xfId="0" applyNumberFormat="1" applyFill="1" applyBorder="1"/>
    <xf numFmtId="1" fontId="0" fillId="41" borderId="21" xfId="0" applyNumberFormat="1" applyFill="1" applyBorder="1"/>
    <xf numFmtId="1" fontId="0" fillId="41" borderId="22" xfId="0" applyNumberFormat="1" applyFill="1" applyBorder="1"/>
    <xf numFmtId="1" fontId="0" fillId="41" borderId="12" xfId="0" applyNumberFormat="1" applyFill="1" applyBorder="1"/>
    <xf numFmtId="1" fontId="0" fillId="41" borderId="24" xfId="0" applyNumberFormat="1" applyFill="1" applyBorder="1"/>
    <xf numFmtId="1" fontId="0" fillId="41" borderId="13" xfId="0" applyNumberFormat="1" applyFill="1" applyBorder="1"/>
    <xf numFmtId="0" fontId="0" fillId="0" borderId="20" xfId="0" applyBorder="1"/>
    <xf numFmtId="0" fontId="0" fillId="0" borderId="0" xfId="0" applyBorder="1"/>
    <xf numFmtId="164" fontId="0" fillId="44" borderId="0" xfId="0" applyNumberFormat="1" applyFill="1" applyBorder="1"/>
    <xf numFmtId="164" fontId="0" fillId="44" borderId="24" xfId="0" applyNumberFormat="1" applyFill="1" applyBorder="1"/>
    <xf numFmtId="0" fontId="0" fillId="42" borderId="18" xfId="0" applyFill="1" applyBorder="1"/>
    <xf numFmtId="0" fontId="0" fillId="42" borderId="16" xfId="0" applyFill="1" applyBorder="1"/>
    <xf numFmtId="1" fontId="0" fillId="44" borderId="26" xfId="0" applyNumberFormat="1" applyFill="1" applyBorder="1"/>
    <xf numFmtId="1" fontId="0" fillId="44" borderId="27" xfId="0" applyNumberFormat="1" applyFill="1" applyBorder="1"/>
    <xf numFmtId="2" fontId="0" fillId="44" borderId="26" xfId="0" applyNumberFormat="1" applyFill="1" applyBorder="1"/>
    <xf numFmtId="2" fontId="0" fillId="44" borderId="27" xfId="0" applyNumberFormat="1" applyFill="1" applyBorder="1"/>
    <xf numFmtId="164" fontId="0" fillId="44" borderId="25" xfId="0" applyNumberFormat="1" applyFill="1" applyBorder="1"/>
    <xf numFmtId="164" fontId="0" fillId="44" borderId="26" xfId="0" applyNumberFormat="1" applyFill="1" applyBorder="1"/>
    <xf numFmtId="164" fontId="0" fillId="44" borderId="27" xfId="0" applyNumberFormat="1" applyFill="1" applyBorder="1"/>
    <xf numFmtId="0" fontId="0" fillId="44" borderId="26" xfId="0" applyFill="1" applyBorder="1"/>
    <xf numFmtId="0" fontId="0" fillId="44" borderId="27" xfId="0" applyFill="1" applyBorder="1" applyAlignment="1">
      <alignment horizontal="right"/>
    </xf>
    <xf numFmtId="0" fontId="0" fillId="44" borderId="26" xfId="0" applyFill="1" applyBorder="1" applyAlignment="1">
      <alignment horizontal="right"/>
    </xf>
    <xf numFmtId="0" fontId="0" fillId="44" borderId="25" xfId="0" applyFill="1" applyBorder="1"/>
    <xf numFmtId="1" fontId="0" fillId="44" borderId="25" xfId="0" applyNumberFormat="1" applyFill="1" applyBorder="1"/>
    <xf numFmtId="0" fontId="0" fillId="44" borderId="25" xfId="0" applyFill="1" applyBorder="1" applyAlignment="1">
      <alignment horizontal="right"/>
    </xf>
    <xf numFmtId="2" fontId="0" fillId="44" borderId="12" xfId="0" applyNumberFormat="1" applyFill="1" applyBorder="1"/>
    <xf numFmtId="0" fontId="18" fillId="42" borderId="18" xfId="0" applyFont="1" applyFill="1" applyBorder="1" applyAlignment="1">
      <alignment horizontal="justify" vertical="center"/>
    </xf>
    <xf numFmtId="0" fontId="18" fillId="42" borderId="18" xfId="0" applyFont="1" applyFill="1" applyBorder="1" applyAlignment="1">
      <alignment horizontal="right" vertical="center"/>
    </xf>
    <xf numFmtId="0" fontId="19" fillId="40" borderId="24" xfId="0" applyFont="1" applyFill="1" applyBorder="1" applyAlignment="1">
      <alignment horizontal="center" vertical="center"/>
    </xf>
    <xf numFmtId="1" fontId="19" fillId="40" borderId="24" xfId="0" applyNumberFormat="1" applyFont="1" applyFill="1" applyBorder="1" applyAlignment="1">
      <alignment horizontal="center" vertical="center"/>
    </xf>
    <xf numFmtId="0" fontId="16" fillId="37" borderId="25" xfId="0" applyFont="1" applyFill="1" applyBorder="1"/>
    <xf numFmtId="9" fontId="0" fillId="0" borderId="0" xfId="0" applyNumberFormat="1"/>
    <xf numFmtId="164" fontId="0" fillId="41" borderId="0" xfId="0" applyNumberFormat="1" applyFill="1" applyBorder="1"/>
    <xf numFmtId="0" fontId="0" fillId="41" borderId="0" xfId="0" applyFill="1" applyBorder="1"/>
    <xf numFmtId="2" fontId="0" fillId="41" borderId="11" xfId="0" applyNumberFormat="1" applyFill="1" applyBorder="1"/>
    <xf numFmtId="164" fontId="0" fillId="41" borderId="24" xfId="0" applyNumberFormat="1" applyFill="1" applyBorder="1"/>
    <xf numFmtId="0" fontId="0" fillId="41" borderId="24" xfId="0" applyFill="1" applyBorder="1"/>
    <xf numFmtId="0" fontId="16" fillId="39" borderId="17" xfId="0" applyFont="1" applyFill="1" applyBorder="1"/>
    <xf numFmtId="0" fontId="16" fillId="39" borderId="18" xfId="0" applyFont="1" applyFill="1" applyBorder="1"/>
    <xf numFmtId="0" fontId="0" fillId="0" borderId="0" xfId="0" applyFill="1"/>
    <xf numFmtId="0" fontId="0" fillId="46" borderId="0" xfId="0" applyFill="1"/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4" fontId="0" fillId="40" borderId="26" xfId="0" applyNumberFormat="1" applyFill="1" applyBorder="1"/>
    <xf numFmtId="164" fontId="0" fillId="40" borderId="27" xfId="0" applyNumberFormat="1" applyFill="1" applyBorder="1"/>
    <xf numFmtId="164" fontId="0" fillId="41" borderId="21" xfId="0" applyNumberFormat="1" applyFill="1" applyBorder="1"/>
    <xf numFmtId="164" fontId="0" fillId="41" borderId="22" xfId="0" applyNumberFormat="1" applyFill="1" applyBorder="1"/>
    <xf numFmtId="0" fontId="16" fillId="41" borderId="12" xfId="0" applyFont="1" applyFill="1" applyBorder="1"/>
    <xf numFmtId="2" fontId="0" fillId="41" borderId="24" xfId="0" applyNumberFormat="1" applyFill="1" applyBorder="1"/>
    <xf numFmtId="164" fontId="0" fillId="41" borderId="13" xfId="0" applyNumberFormat="1" applyFill="1" applyBorder="1"/>
    <xf numFmtId="0" fontId="16" fillId="41" borderId="14" xfId="0" applyFont="1" applyFill="1" applyBorder="1"/>
    <xf numFmtId="1" fontId="0" fillId="41" borderId="29" xfId="0" applyNumberFormat="1" applyFill="1" applyBorder="1"/>
    <xf numFmtId="0" fontId="0" fillId="41" borderId="29" xfId="0" applyFill="1" applyBorder="1"/>
    <xf numFmtId="164" fontId="0" fillId="41" borderId="29" xfId="0" applyNumberFormat="1" applyFill="1" applyBorder="1"/>
    <xf numFmtId="164" fontId="0" fillId="41" borderId="15" xfId="0" applyNumberFormat="1" applyFill="1" applyBorder="1"/>
    <xf numFmtId="1" fontId="0" fillId="0" borderId="0" xfId="0" applyNumberFormat="1" applyFill="1" applyBorder="1"/>
    <xf numFmtId="0" fontId="0" fillId="36" borderId="31" xfId="0" applyFill="1" applyBorder="1"/>
    <xf numFmtId="0" fontId="0" fillId="36" borderId="32" xfId="0" applyFill="1" applyBorder="1"/>
    <xf numFmtId="0" fontId="0" fillId="36" borderId="30" xfId="0" applyFill="1" applyBorder="1"/>
    <xf numFmtId="0" fontId="0" fillId="36" borderId="23" xfId="0" applyFill="1" applyBorder="1" applyAlignment="1">
      <alignment horizontal="right"/>
    </xf>
    <xf numFmtId="1" fontId="0" fillId="36" borderId="23" xfId="0" applyNumberFormat="1" applyFill="1" applyBorder="1"/>
    <xf numFmtId="1" fontId="0" fillId="36" borderId="31" xfId="0" applyNumberFormat="1" applyFill="1" applyBorder="1"/>
    <xf numFmtId="1" fontId="0" fillId="36" borderId="32" xfId="0" applyNumberFormat="1" applyFill="1" applyBorder="1"/>
    <xf numFmtId="164" fontId="0" fillId="36" borderId="23" xfId="0" applyNumberFormat="1" applyFill="1" applyBorder="1"/>
    <xf numFmtId="164" fontId="0" fillId="36" borderId="31" xfId="0" applyNumberFormat="1" applyFill="1" applyBorder="1"/>
    <xf numFmtId="164" fontId="0" fillId="36" borderId="32" xfId="0" applyNumberFormat="1" applyFill="1" applyBorder="1"/>
    <xf numFmtId="0" fontId="0" fillId="41" borderId="26" xfId="0" applyFill="1" applyBorder="1"/>
    <xf numFmtId="0" fontId="0" fillId="41" borderId="27" xfId="0" applyFill="1" applyBorder="1"/>
    <xf numFmtId="0" fontId="16" fillId="37" borderId="16" xfId="0" applyFont="1" applyFill="1" applyBorder="1"/>
    <xf numFmtId="164" fontId="0" fillId="41" borderId="11" xfId="0" applyNumberFormat="1" applyFill="1" applyBorder="1"/>
    <xf numFmtId="0" fontId="20" fillId="0" borderId="0" xfId="0" applyFont="1" applyFill="1"/>
    <xf numFmtId="1" fontId="0" fillId="36" borderId="26" xfId="0" applyNumberFormat="1" applyFill="1" applyBorder="1"/>
    <xf numFmtId="1" fontId="0" fillId="36" borderId="27" xfId="0" applyNumberFormat="1" applyFill="1" applyBorder="1"/>
    <xf numFmtId="1" fontId="0" fillId="36" borderId="25" xfId="0" applyNumberFormat="1" applyFill="1" applyBorder="1"/>
    <xf numFmtId="0" fontId="16" fillId="37" borderId="17" xfId="0" applyFont="1" applyFill="1" applyBorder="1"/>
    <xf numFmtId="0" fontId="16" fillId="37" borderId="19" xfId="0" applyFont="1" applyFill="1" applyBorder="1"/>
    <xf numFmtId="2" fontId="0" fillId="41" borderId="22" xfId="0" applyNumberFormat="1" applyFill="1" applyBorder="1"/>
    <xf numFmtId="2" fontId="0" fillId="41" borderId="13" xfId="0" applyNumberFormat="1" applyFill="1" applyBorder="1"/>
    <xf numFmtId="0" fontId="16" fillId="39" borderId="17" xfId="0" applyFont="1" applyFill="1" applyBorder="1" applyAlignment="1">
      <alignment horizontal="right"/>
    </xf>
    <xf numFmtId="0" fontId="16" fillId="39" borderId="18" xfId="0" applyFont="1" applyFill="1" applyBorder="1" applyAlignment="1">
      <alignment horizontal="right"/>
    </xf>
    <xf numFmtId="0" fontId="16" fillId="39" borderId="19" xfId="0" applyFont="1" applyFill="1" applyBorder="1" applyAlignment="1">
      <alignment horizontal="right"/>
    </xf>
    <xf numFmtId="0" fontId="0" fillId="47" borderId="0" xfId="0" applyFill="1"/>
    <xf numFmtId="164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1" fontId="0" fillId="35" borderId="0" xfId="0" applyNumberFormat="1" applyFill="1"/>
    <xf numFmtId="0" fontId="16" fillId="43" borderId="17" xfId="0" applyFont="1" applyFill="1" applyBorder="1" applyAlignment="1">
      <alignment horizontal="center"/>
    </xf>
    <xf numFmtId="0" fontId="16" fillId="43" borderId="18" xfId="0" applyFont="1" applyFill="1" applyBorder="1" applyAlignment="1">
      <alignment horizontal="center"/>
    </xf>
    <xf numFmtId="0" fontId="16" fillId="43" borderId="19" xfId="0" applyFont="1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41" borderId="17" xfId="0" applyFill="1" applyBorder="1" applyAlignment="1">
      <alignment horizontal="center"/>
    </xf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0" fillId="43" borderId="17" xfId="0" applyFill="1" applyBorder="1" applyAlignment="1">
      <alignment horizontal="center"/>
    </xf>
    <xf numFmtId="0" fontId="0" fillId="43" borderId="18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45" borderId="0" xfId="0" applyFill="1" applyAlignment="1">
      <alignment horizontal="center"/>
    </xf>
    <xf numFmtId="0" fontId="16" fillId="45" borderId="17" xfId="0" applyFont="1" applyFill="1" applyBorder="1" applyAlignment="1">
      <alignment horizontal="center"/>
    </xf>
    <xf numFmtId="0" fontId="16" fillId="45" borderId="18" xfId="0" applyFont="1" applyFill="1" applyBorder="1" applyAlignment="1">
      <alignment horizontal="center"/>
    </xf>
    <xf numFmtId="0" fontId="16" fillId="45" borderId="20" xfId="0" applyFont="1" applyFill="1" applyBorder="1" applyAlignment="1">
      <alignment horizontal="center"/>
    </xf>
    <xf numFmtId="0" fontId="16" fillId="45" borderId="21" xfId="0" applyFont="1" applyFill="1" applyBorder="1" applyAlignment="1">
      <alignment horizontal="center"/>
    </xf>
    <xf numFmtId="0" fontId="16" fillId="45" borderId="2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Lusseau" refreshedDate="43810.575084953707" createdVersion="4" refreshedVersion="4" minRefreshableVersion="3" recordCount="1646" xr:uid="{00000000-000A-0000-FFFF-FFFF0F000000}">
  <cacheSource type="worksheet">
    <worksheetSource ref="A1:I1647" sheet="HERAS_2019_HER R-out"/>
  </cacheSource>
  <cacheFields count="9">
    <cacheField name="strata" numFmtId="0">
      <sharedItems containsSemiMixedTypes="0" containsString="0" containsNumber="1" containsInteger="1" minValue="21" maxValue="152"/>
    </cacheField>
    <cacheField name="length" numFmtId="0">
      <sharedItems containsSemiMixedTypes="0" containsString="0" containsNumber="1" minValue="5" maxValue="35.5"/>
    </cacheField>
    <cacheField name="age" numFmtId="0">
      <sharedItems containsSemiMixedTypes="0" containsString="0" containsNumber="1" containsInteger="1" minValue="0" maxValue="12" count="13">
        <n v="0"/>
        <n v="1"/>
        <n v="2"/>
        <n v="3"/>
        <n v="5"/>
        <n v="6"/>
        <n v="4"/>
        <n v="7"/>
        <n v="8"/>
        <n v="12"/>
        <n v="9"/>
        <n v="10"/>
        <n v="11"/>
      </sharedItems>
    </cacheField>
    <cacheField name="maturity" numFmtId="0">
      <sharedItems containsBlank="1" count="3">
        <s v="IMM"/>
        <s v="MAT"/>
        <m/>
      </sharedItems>
    </cacheField>
    <cacheField name="stock" numFmtId="0">
      <sharedItems count="2">
        <s v="her-47d3"/>
        <s v="her-3a22"/>
      </sharedItems>
    </cacheField>
    <cacheField name="number" numFmtId="1">
      <sharedItems containsSemiMixedTypes="0" containsString="0" containsNumber="1" minValue="610.0027" maxValue="542888472.13199997"/>
    </cacheField>
    <cacheField name="biomass_g" numFmtId="1">
      <sharedItems containsSemiMixedTypes="0" containsString="0" containsNumber="1" minValue="22570.099900000001" maxValue="74006675410.5"/>
    </cacheField>
    <cacheField name="meanW_g" numFmtId="164">
      <sharedItems containsSemiMixedTypes="0" containsString="0" containsNumber="1" minValue="0.7" maxValue="376"/>
    </cacheField>
    <cacheField name="Total Length" numFmtId="1">
      <sharedItems containsSemiMixedTypes="0" containsString="0" containsNumber="1" minValue="10980.0486" maxValue="9361844439.42824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Lusseau" refreshedDate="43810.611517129626" createdVersion="4" refreshedVersion="4" minRefreshableVersion="3" recordCount="1647" xr:uid="{00000000-000A-0000-FFFF-FFFF27000000}">
  <cacheSource type="worksheet">
    <worksheetSource ref="A1:I1048576" sheet="HERAS_2019_HER R-out"/>
  </cacheSource>
  <cacheFields count="9">
    <cacheField name="strata" numFmtId="0">
      <sharedItems containsString="0" containsBlank="1" containsNumber="1" containsInteger="1" minValue="1" maxValue="152" count="21">
        <n v="21"/>
        <n v="31"/>
        <n v="41"/>
        <n v="42"/>
        <n v="51"/>
        <n v="61"/>
        <n v="71"/>
        <n v="81"/>
        <n v="91"/>
        <n v="101"/>
        <n v="111"/>
        <n v="121"/>
        <n v="131"/>
        <n v="151"/>
        <n v="152"/>
        <m/>
        <n v="5" u="1"/>
        <n v="2" u="1"/>
        <n v="1" u="1"/>
        <n v="3" u="1"/>
        <n v="4" u="1"/>
      </sharedItems>
    </cacheField>
    <cacheField name="length" numFmtId="0">
      <sharedItems containsString="0" containsBlank="1" containsNumber="1" minValue="5" maxValue="35.5"/>
    </cacheField>
    <cacheField name="age" numFmtId="0">
      <sharedItems containsString="0" containsBlank="1" containsNumber="1" containsInteger="1" minValue="0" maxValue="12" count="14">
        <n v="0"/>
        <n v="1"/>
        <n v="2"/>
        <n v="3"/>
        <n v="5"/>
        <n v="6"/>
        <n v="4"/>
        <n v="7"/>
        <n v="8"/>
        <n v="12"/>
        <n v="9"/>
        <n v="10"/>
        <n v="11"/>
        <m/>
      </sharedItems>
    </cacheField>
    <cacheField name="maturity" numFmtId="0">
      <sharedItems containsBlank="1" count="3">
        <s v="IMM"/>
        <s v="MAT"/>
        <m/>
      </sharedItems>
    </cacheField>
    <cacheField name="stock" numFmtId="0">
      <sharedItems containsBlank="1" count="3">
        <s v="her-47d3"/>
        <s v="her-3a22"/>
        <m/>
      </sharedItems>
    </cacheField>
    <cacheField name="number" numFmtId="0">
      <sharedItems containsString="0" containsBlank="1" containsNumber="1" minValue="610.0027" maxValue="542888472.13199997"/>
    </cacheField>
    <cacheField name="biomass_g" numFmtId="0">
      <sharedItems containsString="0" containsBlank="1" containsNumber="1" minValue="22570.099900000001" maxValue="74006675410.5"/>
    </cacheField>
    <cacheField name="meanW_g" numFmtId="0">
      <sharedItems containsString="0" containsBlank="1" containsNumber="1" minValue="0.7" maxValue="376"/>
    </cacheField>
    <cacheField name="Total Length" numFmtId="0">
      <sharedItems containsString="0" containsBlank="1" containsNumber="1" minValue="10980.0486" maxValue="9361844439.42824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6">
  <r>
    <n v="21"/>
    <n v="7"/>
    <x v="0"/>
    <x v="0"/>
    <x v="0"/>
    <n v="333640.71240000002"/>
    <n v="667281.42480000004"/>
    <n v="2"/>
    <n v="2335484.9868000001"/>
  </r>
  <r>
    <n v="21"/>
    <n v="7.5"/>
    <x v="0"/>
    <x v="0"/>
    <x v="0"/>
    <n v="805204.91429999995"/>
    <n v="1610409.8285999999"/>
    <n v="2"/>
    <n v="6039036.8572499994"/>
  </r>
  <r>
    <n v="21"/>
    <n v="8"/>
    <x v="0"/>
    <x v="0"/>
    <x v="0"/>
    <n v="2371101.2532000002"/>
    <n v="6520528.4463"/>
    <n v="2.75"/>
    <n v="18968810.025600001"/>
  </r>
  <r>
    <n v="21"/>
    <n v="8.5"/>
    <x v="0"/>
    <x v="0"/>
    <x v="0"/>
    <n v="40956631.095600002"/>
    <n v="193406313.507"/>
    <n v="4.7222222222222197"/>
    <n v="348131364.31260002"/>
  </r>
  <r>
    <n v="21"/>
    <n v="9"/>
    <x v="0"/>
    <x v="0"/>
    <x v="0"/>
    <n v="57437027.475000001"/>
    <n v="344622164.85000002"/>
    <n v="6"/>
    <n v="516933247.27500004"/>
  </r>
  <r>
    <n v="21"/>
    <n v="9.5"/>
    <x v="0"/>
    <x v="0"/>
    <x v="0"/>
    <n v="48955809.483000003"/>
    <n v="293734856.898"/>
    <n v="6"/>
    <n v="465080190.08850002"/>
  </r>
  <r>
    <n v="21"/>
    <n v="10.5"/>
    <x v="0"/>
    <x v="0"/>
    <x v="0"/>
    <n v="16450351.5967"/>
    <n v="131602812.7736"/>
    <n v="8"/>
    <n v="172728691.76534998"/>
  </r>
  <r>
    <n v="21"/>
    <n v="11"/>
    <x v="0"/>
    <x v="0"/>
    <x v="0"/>
    <n v="7050150.6842999998"/>
    <n v="56401205.474399999"/>
    <n v="8"/>
    <n v="77551657.5273"/>
  </r>
  <r>
    <n v="21"/>
    <n v="13.5"/>
    <x v="0"/>
    <x v="0"/>
    <x v="0"/>
    <n v="513814.55780000001"/>
    <n v="7707218.3669999996"/>
    <n v="15"/>
    <n v="6936496.5302999998"/>
  </r>
  <r>
    <n v="21"/>
    <n v="13"/>
    <x v="1"/>
    <x v="0"/>
    <x v="0"/>
    <n v="502308.00429999997"/>
    <n v="8539236.0731000006"/>
    <n v="17"/>
    <n v="6530004.0559"/>
  </r>
  <r>
    <n v="21"/>
    <n v="14"/>
    <x v="1"/>
    <x v="0"/>
    <x v="0"/>
    <n v="449377.88760000002"/>
    <n v="8538179.8643999994"/>
    <n v="19"/>
    <n v="6291290.4264000002"/>
  </r>
  <r>
    <n v="21"/>
    <n v="15.5"/>
    <x v="1"/>
    <x v="0"/>
    <x v="0"/>
    <n v="454412.70980000001"/>
    <n v="11360317.744999999"/>
    <n v="25"/>
    <n v="7043397.0019000005"/>
  </r>
  <r>
    <n v="21"/>
    <n v="16"/>
    <x v="1"/>
    <x v="0"/>
    <x v="0"/>
    <n v="938848.37719999999"/>
    <n v="26757178.7502"/>
    <n v="28.5"/>
    <n v="15021574.0352"/>
  </r>
  <r>
    <n v="21"/>
    <n v="16.5"/>
    <x v="1"/>
    <x v="0"/>
    <x v="0"/>
    <n v="308145.66340000002"/>
    <n v="9552515.5654000007"/>
    <n v="31"/>
    <n v="5084403.4461000003"/>
  </r>
  <r>
    <n v="21"/>
    <n v="17"/>
    <x v="1"/>
    <x v="0"/>
    <x v="0"/>
    <n v="1284207.7239000001"/>
    <n v="43234993.371299997"/>
    <n v="33.6666666666667"/>
    <n v="21831531.306300003"/>
  </r>
  <r>
    <n v="21"/>
    <n v="17.5"/>
    <x v="1"/>
    <x v="0"/>
    <x v="1"/>
    <n v="5041516.5471999999"/>
    <n v="190632344.44100001"/>
    <n v="37.8125"/>
    <n v="88226539.576000005"/>
  </r>
  <r>
    <n v="21"/>
    <n v="18"/>
    <x v="1"/>
    <x v="0"/>
    <x v="1"/>
    <n v="2113352.6748000002"/>
    <n v="82420754.317200005"/>
    <n v="39"/>
    <n v="38040348.146400005"/>
  </r>
  <r>
    <n v="21"/>
    <n v="19"/>
    <x v="1"/>
    <x v="0"/>
    <x v="1"/>
    <n v="512995.80300000001"/>
    <n v="24110802.741"/>
    <n v="47"/>
    <n v="9746920.2570000011"/>
  </r>
  <r>
    <n v="21"/>
    <n v="20.5"/>
    <x v="1"/>
    <x v="0"/>
    <x v="0"/>
    <n v="258270.41469999999"/>
    <n v="16012765.7114"/>
    <n v="62"/>
    <n v="5294543.5013499996"/>
  </r>
  <r>
    <n v="21"/>
    <n v="20"/>
    <x v="2"/>
    <x v="0"/>
    <x v="1"/>
    <n v="261947.78589999999"/>
    <n v="13621284.866800001"/>
    <n v="52"/>
    <n v="5238955.7179999994"/>
  </r>
  <r>
    <n v="21"/>
    <n v="21.5"/>
    <x v="2"/>
    <x v="0"/>
    <x v="1"/>
    <n v="2863716.5712000001"/>
    <n v="200460159.984"/>
    <n v="70"/>
    <n v="61569906.2808"/>
  </r>
  <r>
    <n v="21"/>
    <n v="22.5"/>
    <x v="2"/>
    <x v="0"/>
    <x v="1"/>
    <n v="357273.57370000001"/>
    <n v="27510065.174899999"/>
    <n v="77"/>
    <n v="8038655.4082500003"/>
  </r>
  <r>
    <n v="21"/>
    <n v="19.5"/>
    <x v="3"/>
    <x v="0"/>
    <x v="1"/>
    <n v="546281.76139999996"/>
    <n v="31684342.161200002"/>
    <n v="58"/>
    <n v="10652494.347299999"/>
  </r>
  <r>
    <n v="21"/>
    <n v="22.5"/>
    <x v="3"/>
    <x v="0"/>
    <x v="1"/>
    <n v="1429094.2948"/>
    <n v="118614826.4684"/>
    <n v="83"/>
    <n v="32154621.633000001"/>
  </r>
  <r>
    <n v="21"/>
    <n v="21"/>
    <x v="4"/>
    <x v="0"/>
    <x v="1"/>
    <n v="323527.53100000002"/>
    <n v="18117541.736000001"/>
    <n v="56"/>
    <n v="6794078.1510000005"/>
  </r>
  <r>
    <n v="21"/>
    <n v="20.5"/>
    <x v="5"/>
    <x v="0"/>
    <x v="1"/>
    <n v="1291352.0734999999"/>
    <n v="69733011.968999997"/>
    <n v="54"/>
    <n v="26472717.506749999"/>
  </r>
  <r>
    <n v="21"/>
    <n v="19"/>
    <x v="2"/>
    <x v="1"/>
    <x v="1"/>
    <n v="512995.80300000001"/>
    <n v="22058819.528999999"/>
    <n v="43"/>
    <n v="9746920.2570000011"/>
  </r>
  <r>
    <n v="21"/>
    <n v="21"/>
    <x v="2"/>
    <x v="1"/>
    <x v="1"/>
    <n v="3558802.841"/>
    <n v="266910213.07499999"/>
    <n v="75"/>
    <n v="74734859.660999998"/>
  </r>
  <r>
    <n v="21"/>
    <n v="22"/>
    <x v="2"/>
    <x v="1"/>
    <x v="1"/>
    <n v="727952.38840000005"/>
    <n v="52776548.159000002"/>
    <n v="72.5"/>
    <n v="16014952.544800002"/>
  </r>
  <r>
    <n v="21"/>
    <n v="22.5"/>
    <x v="2"/>
    <x v="1"/>
    <x v="1"/>
    <n v="357273.57370000001"/>
    <n v="31440074.485599998"/>
    <n v="88"/>
    <n v="8038655.4082500003"/>
  </r>
  <r>
    <n v="21"/>
    <n v="21"/>
    <x v="3"/>
    <x v="1"/>
    <x v="1"/>
    <n v="970582.59299999999"/>
    <n v="50470294.836000003"/>
    <n v="52"/>
    <n v="20382234.453000002"/>
  </r>
  <r>
    <n v="21"/>
    <n v="19.5"/>
    <x v="4"/>
    <x v="1"/>
    <x v="1"/>
    <n v="273140.88069999998"/>
    <n v="11745057.870100001"/>
    <n v="43"/>
    <n v="5326247.1736499993"/>
  </r>
  <r>
    <n v="21"/>
    <n v="15"/>
    <x v="1"/>
    <x v="2"/>
    <x v="1"/>
    <n v="316842.71840000001"/>
    <n v="6970539.8048"/>
    <n v="22"/>
    <n v="4752640.7760000005"/>
  </r>
  <r>
    <n v="21"/>
    <n v="8.5"/>
    <x v="0"/>
    <x v="0"/>
    <x v="1"/>
    <n v="2275368.3942"/>
    <n v="9101473.5767999999"/>
    <n v="4"/>
    <n v="19340631.350699998"/>
  </r>
  <r>
    <n v="21"/>
    <n v="11.5"/>
    <x v="1"/>
    <x v="0"/>
    <x v="1"/>
    <n v="9400200.9123999998"/>
    <n v="94002009.123999998"/>
    <n v="10"/>
    <n v="108102310.49259999"/>
  </r>
  <r>
    <n v="21"/>
    <n v="12"/>
    <x v="1"/>
    <x v="0"/>
    <x v="1"/>
    <n v="1134439.915"/>
    <n v="14180498.9375"/>
    <n v="12.5"/>
    <n v="13613278.98"/>
  </r>
  <r>
    <n v="21"/>
    <n v="12.5"/>
    <x v="1"/>
    <x v="0"/>
    <x v="1"/>
    <n v="496572.02289999998"/>
    <n v="7448580.3435000004"/>
    <n v="15"/>
    <n v="6207150.2862499999"/>
  </r>
  <r>
    <n v="21"/>
    <n v="13"/>
    <x v="1"/>
    <x v="0"/>
    <x v="1"/>
    <n v="2009232.0171999999"/>
    <n v="28631556.245099999"/>
    <n v="14.25"/>
    <n v="26120016.2236"/>
  </r>
  <r>
    <n v="21"/>
    <n v="13.5"/>
    <x v="1"/>
    <x v="0"/>
    <x v="1"/>
    <n v="7707218.3669999996"/>
    <n v="132564155.91240001"/>
    <n v="17.2"/>
    <n v="104047447.95449999"/>
  </r>
  <r>
    <n v="21"/>
    <n v="14"/>
    <x v="1"/>
    <x v="0"/>
    <x v="1"/>
    <n v="14380092.403200001"/>
    <n v="273221755.66079998"/>
    <n v="19"/>
    <n v="201321293.64480001"/>
  </r>
  <r>
    <n v="21"/>
    <n v="14.5"/>
    <x v="1"/>
    <x v="0"/>
    <x v="1"/>
    <n v="6119123.8965999996"/>
    <n v="126618794.47579999"/>
    <n v="20.692307692307701"/>
    <n v="88727296.500699997"/>
  </r>
  <r>
    <n v="21"/>
    <n v="15"/>
    <x v="1"/>
    <x v="0"/>
    <x v="1"/>
    <n v="6970539.8048"/>
    <n v="172679281.528"/>
    <n v="24.772727272727298"/>
    <n v="104558097.072"/>
  </r>
  <r>
    <n v="21"/>
    <n v="15.5"/>
    <x v="1"/>
    <x v="0"/>
    <x v="1"/>
    <n v="2953682.6137000001"/>
    <n v="78840605.150299996"/>
    <n v="26.692307692307701"/>
    <n v="45782080.51235"/>
  </r>
  <r>
    <n v="21"/>
    <n v="16"/>
    <x v="1"/>
    <x v="0"/>
    <x v="1"/>
    <n v="4694241.8859999999"/>
    <n v="127448667.2049"/>
    <n v="27.15"/>
    <n v="75107870.175999999"/>
  </r>
  <r>
    <n v="21"/>
    <n v="16.5"/>
    <x v="1"/>
    <x v="0"/>
    <x v="1"/>
    <n v="11401389.5458"/>
    <n v="347434235.4835"/>
    <n v="30.472972972973"/>
    <n v="188122927.50569999"/>
  </r>
  <r>
    <n v="21"/>
    <n v="17"/>
    <x v="1"/>
    <x v="0"/>
    <x v="1"/>
    <n v="19263115.8585"/>
    <n v="652520213.48829997"/>
    <n v="33.874074074074102"/>
    <n v="327472969.59450001"/>
  </r>
  <r>
    <n v="21"/>
    <n v="17.5"/>
    <x v="1"/>
    <x v="0"/>
    <x v="1"/>
    <n v="56086871.5876"/>
    <n v="2018024545.4089"/>
    <n v="35.980337078651701"/>
    <n v="981520252.78299999"/>
  </r>
  <r>
    <n v="21"/>
    <n v="18"/>
    <x v="1"/>
    <x v="0"/>
    <x v="1"/>
    <n v="45437082.508199997"/>
    <n v="1717979611.8894999"/>
    <n v="37.810077519379803"/>
    <n v="817867485.14759994"/>
  </r>
  <r>
    <n v="21"/>
    <n v="18.5"/>
    <x v="1"/>
    <x v="0"/>
    <x v="1"/>
    <n v="26647885.8312"/>
    <n v="1145125662.6912"/>
    <n v="42.9724770642202"/>
    <n v="492985887.87720001"/>
  </r>
  <r>
    <n v="21"/>
    <n v="19"/>
    <x v="1"/>
    <x v="0"/>
    <x v="1"/>
    <n v="11542405.567500001"/>
    <n v="510943819.78799999"/>
    <n v="44.266666666666701"/>
    <n v="219305705.78250003"/>
  </r>
  <r>
    <n v="21"/>
    <n v="19.5"/>
    <x v="1"/>
    <x v="0"/>
    <x v="1"/>
    <n v="3277690.5684000002"/>
    <n v="162245683.1358"/>
    <n v="49.5"/>
    <n v="63914966.083800003"/>
  </r>
  <r>
    <n v="21"/>
    <n v="20"/>
    <x v="1"/>
    <x v="0"/>
    <x v="1"/>
    <n v="1833634.5012999999"/>
    <n v="91943672.850899994"/>
    <n v="50.142857142857103"/>
    <n v="36672690.026000001"/>
  </r>
  <r>
    <n v="21"/>
    <n v="20.5"/>
    <x v="1"/>
    <x v="0"/>
    <x v="1"/>
    <n v="516540.82939999999"/>
    <n v="32542072.2522"/>
    <n v="63"/>
    <n v="10589087.002699999"/>
  </r>
  <r>
    <n v="21"/>
    <n v="16.5"/>
    <x v="2"/>
    <x v="0"/>
    <x v="1"/>
    <n v="154072.83170000001"/>
    <n v="4622184.9510000004"/>
    <n v="30"/>
    <n v="2542201.7230500001"/>
  </r>
  <r>
    <n v="21"/>
    <n v="17"/>
    <x v="2"/>
    <x v="0"/>
    <x v="1"/>
    <n v="285379.49420000002"/>
    <n v="9417523.3085999992"/>
    <n v="33"/>
    <n v="4851451.4013999999"/>
  </r>
  <r>
    <n v="21"/>
    <n v="18"/>
    <x v="2"/>
    <x v="0"/>
    <x v="1"/>
    <n v="4050592.6266999999"/>
    <n v="154098632.53749999"/>
    <n v="38.043478260869598"/>
    <n v="72910667.280599996"/>
  </r>
  <r>
    <n v="21"/>
    <n v="18.5"/>
    <x v="2"/>
    <x v="0"/>
    <x v="1"/>
    <n v="2933712.2015999998"/>
    <n v="134461809.24000001"/>
    <n v="45.8333333333333"/>
    <n v="54273675.729599997"/>
  </r>
  <r>
    <n v="21"/>
    <n v="19"/>
    <x v="2"/>
    <x v="0"/>
    <x v="1"/>
    <n v="12568397.1735"/>
    <n v="568399349.72399998"/>
    <n v="45.224489795918402"/>
    <n v="238799546.2965"/>
  </r>
  <r>
    <n v="21"/>
    <n v="19.5"/>
    <x v="2"/>
    <x v="0"/>
    <x v="1"/>
    <n v="13657044.035"/>
    <n v="671107143.87989998"/>
    <n v="49.14"/>
    <n v="266312358.6825"/>
  </r>
  <r>
    <n v="21"/>
    <n v="20"/>
    <x v="2"/>
    <x v="0"/>
    <x v="1"/>
    <n v="16764658.297599999"/>
    <n v="929128796.58729994"/>
    <n v="55.421875"/>
    <n v="335293165.95199996"/>
  </r>
  <r>
    <n v="21"/>
    <n v="20.5"/>
    <x v="2"/>
    <x v="0"/>
    <x v="1"/>
    <n v="8781194.0998"/>
    <n v="508792716.95899999"/>
    <n v="57.941176470588204"/>
    <n v="180014479.04589999"/>
  </r>
  <r>
    <n v="21"/>
    <n v="21"/>
    <x v="2"/>
    <x v="0"/>
    <x v="1"/>
    <n v="15205793.957"/>
    <n v="954406216.45000005"/>
    <n v="62.7659574468085"/>
    <n v="319321673.097"/>
  </r>
  <r>
    <n v="21"/>
    <n v="21.5"/>
    <x v="2"/>
    <x v="0"/>
    <x v="1"/>
    <n v="15392476.5702"/>
    <n v="1080337076.4851999"/>
    <n v="70.186046511627893"/>
    <n v="330938246.25929999"/>
  </r>
  <r>
    <n v="21"/>
    <n v="22"/>
    <x v="2"/>
    <x v="0"/>
    <x v="1"/>
    <n v="13831095.3796"/>
    <n v="1119590773.3592"/>
    <n v="80.947368421052602"/>
    <n v="304284098.35119998"/>
  </r>
  <r>
    <n v="21"/>
    <n v="22.5"/>
    <x v="2"/>
    <x v="0"/>
    <x v="1"/>
    <n v="6073650.7528999997"/>
    <n v="513044851.83319998"/>
    <n v="84.470588235294102"/>
    <n v="136657141.94024998"/>
  </r>
  <r>
    <n v="21"/>
    <n v="23"/>
    <x v="2"/>
    <x v="0"/>
    <x v="1"/>
    <n v="4111964.8779000002"/>
    <n v="354750424.46609998"/>
    <n v="86.272727272727295"/>
    <n v="94575192.191700011"/>
  </r>
  <r>
    <n v="21"/>
    <n v="23.5"/>
    <x v="2"/>
    <x v="0"/>
    <x v="1"/>
    <n v="360025.10070000001"/>
    <n v="36002510.07"/>
    <n v="100"/>
    <n v="8460589.8664500006"/>
  </r>
  <r>
    <n v="21"/>
    <n v="24"/>
    <x v="2"/>
    <x v="0"/>
    <x v="1"/>
    <n v="745348.14099999995"/>
    <n v="80497599.228"/>
    <n v="108"/>
    <n v="17888355.384"/>
  </r>
  <r>
    <n v="21"/>
    <n v="24.5"/>
    <x v="2"/>
    <x v="0"/>
    <x v="1"/>
    <n v="780714.73499999999"/>
    <n v="81194332.439999998"/>
    <n v="104"/>
    <n v="19127511.0075"/>
  </r>
  <r>
    <n v="21"/>
    <n v="18.5"/>
    <x v="3"/>
    <x v="0"/>
    <x v="1"/>
    <n v="488952.03360000002"/>
    <n v="22002841.511999998"/>
    <n v="45"/>
    <n v="9045612.6216000002"/>
  </r>
  <r>
    <n v="21"/>
    <n v="19"/>
    <x v="3"/>
    <x v="0"/>
    <x v="1"/>
    <n v="512995.80300000001"/>
    <n v="23084811.135000002"/>
    <n v="45"/>
    <n v="9746920.2570000011"/>
  </r>
  <r>
    <n v="21"/>
    <n v="19.5"/>
    <x v="3"/>
    <x v="0"/>
    <x v="1"/>
    <n v="546281.76139999996"/>
    <n v="25675242.785799999"/>
    <n v="47"/>
    <n v="10652494.347299999"/>
  </r>
  <r>
    <n v="21"/>
    <n v="20"/>
    <x v="3"/>
    <x v="0"/>
    <x v="1"/>
    <n v="2095582.2871999999"/>
    <n v="106088853.2895"/>
    <n v="50.625"/>
    <n v="41911645.743999995"/>
  </r>
  <r>
    <n v="21"/>
    <n v="20.5"/>
    <x v="3"/>
    <x v="0"/>
    <x v="1"/>
    <n v="5165408.2939999998"/>
    <n v="306050441.41949999"/>
    <n v="59.25"/>
    <n v="105890870.027"/>
  </r>
  <r>
    <n v="21"/>
    <n v="21"/>
    <x v="3"/>
    <x v="0"/>
    <x v="1"/>
    <n v="1617637.655"/>
    <n v="93822983.989999995"/>
    <n v="58"/>
    <n v="33970390.755000003"/>
  </r>
  <r>
    <n v="21"/>
    <n v="21.5"/>
    <x v="3"/>
    <x v="0"/>
    <x v="1"/>
    <n v="13244689.141799999"/>
    <n v="877013199.92999995"/>
    <n v="66.216216216216196"/>
    <n v="284760816.54869998"/>
  </r>
  <r>
    <n v="21"/>
    <n v="22"/>
    <x v="3"/>
    <x v="0"/>
    <x v="1"/>
    <n v="11283262.020199999"/>
    <n v="856799961.14680004"/>
    <n v="75.935483870967701"/>
    <n v="248231764.44439998"/>
  </r>
  <r>
    <n v="21"/>
    <n v="22.5"/>
    <x v="3"/>
    <x v="0"/>
    <x v="1"/>
    <n v="4644556.4581000004"/>
    <n v="366205413.04250002"/>
    <n v="78.846153846153797"/>
    <n v="104502520.30725001"/>
  </r>
  <r>
    <n v="21"/>
    <n v="23"/>
    <x v="3"/>
    <x v="0"/>
    <x v="1"/>
    <n v="7102484.7890999997"/>
    <n v="626140106.40750003"/>
    <n v="88.157894736842096"/>
    <n v="163357150.14929998"/>
  </r>
  <r>
    <n v="21"/>
    <n v="23.5"/>
    <x v="3"/>
    <x v="0"/>
    <x v="1"/>
    <n v="1440100.4028"/>
    <n v="121328458.9359"/>
    <n v="84.25"/>
    <n v="33842359.465800002"/>
  </r>
  <r>
    <n v="21"/>
    <n v="24.5"/>
    <x v="3"/>
    <x v="0"/>
    <x v="1"/>
    <n v="1561429.47"/>
    <n v="185810106.93000001"/>
    <n v="119"/>
    <n v="38255022.015000001"/>
  </r>
  <r>
    <n v="21"/>
    <n v="19.5"/>
    <x v="6"/>
    <x v="0"/>
    <x v="1"/>
    <n v="273140.88069999998"/>
    <n v="14203325.796399999"/>
    <n v="52"/>
    <n v="5326247.1736499993"/>
  </r>
  <r>
    <n v="21"/>
    <n v="20.5"/>
    <x v="6"/>
    <x v="0"/>
    <x v="1"/>
    <n v="774811.24410000001"/>
    <n v="42356348.010799997"/>
    <n v="54.6666666666667"/>
    <n v="15883630.50405"/>
  </r>
  <r>
    <n v="21"/>
    <n v="21"/>
    <x v="6"/>
    <x v="0"/>
    <x v="1"/>
    <n v="647055.06200000003"/>
    <n v="43352689.153999999"/>
    <n v="67"/>
    <n v="13588156.302000001"/>
  </r>
  <r>
    <n v="21"/>
    <n v="21.5"/>
    <x v="6"/>
    <x v="0"/>
    <x v="1"/>
    <n v="357964.57140000002"/>
    <n v="21119909.7126"/>
    <n v="59"/>
    <n v="7696238.2851"/>
  </r>
  <r>
    <n v="21"/>
    <n v="22"/>
    <x v="6"/>
    <x v="0"/>
    <x v="1"/>
    <n v="1819880.9709999999"/>
    <n v="136491072.82499999"/>
    <n v="75"/>
    <n v="40037381.361999996"/>
  </r>
  <r>
    <n v="21"/>
    <n v="23"/>
    <x v="6"/>
    <x v="0"/>
    <x v="1"/>
    <n v="1869074.9445"/>
    <n v="175693044.78299999"/>
    <n v="94"/>
    <n v="42988723.723499998"/>
  </r>
  <r>
    <n v="21"/>
    <n v="23.5"/>
    <x v="6"/>
    <x v="0"/>
    <x v="1"/>
    <n v="1440100.4028"/>
    <n v="135729462.9639"/>
    <n v="94.25"/>
    <n v="33842359.465800002"/>
  </r>
  <r>
    <n v="21"/>
    <n v="24"/>
    <x v="6"/>
    <x v="0"/>
    <x v="1"/>
    <n v="745348.14099999995"/>
    <n v="81615621.439500004"/>
    <n v="109.5"/>
    <n v="17888355.384"/>
  </r>
  <r>
    <n v="21"/>
    <n v="24.5"/>
    <x v="6"/>
    <x v="0"/>
    <x v="1"/>
    <n v="390357.36749999999"/>
    <n v="44500739.895000003"/>
    <n v="114"/>
    <n v="9563755.5037500001"/>
  </r>
  <r>
    <n v="21"/>
    <n v="25.5"/>
    <x v="6"/>
    <x v="0"/>
    <x v="1"/>
    <n v="377614.69300000003"/>
    <n v="46446607.239"/>
    <n v="123"/>
    <n v="9629174.6715000011"/>
  </r>
  <r>
    <n v="21"/>
    <n v="26.5"/>
    <x v="6"/>
    <x v="0"/>
    <x v="1"/>
    <n v="377614.69300000003"/>
    <n v="59663121.494000003"/>
    <n v="158"/>
    <n v="10006789.364500001"/>
  </r>
  <r>
    <n v="21"/>
    <n v="27.5"/>
    <x v="6"/>
    <x v="0"/>
    <x v="1"/>
    <n v="377614.69300000003"/>
    <n v="62306424.344999999"/>
    <n v="165"/>
    <n v="10384404.057500001"/>
  </r>
  <r>
    <n v="21"/>
    <n v="19"/>
    <x v="4"/>
    <x v="0"/>
    <x v="1"/>
    <n v="256497.90150000001"/>
    <n v="11285907.665999999"/>
    <n v="44"/>
    <n v="4873460.1285000006"/>
  </r>
  <r>
    <n v="21"/>
    <n v="21"/>
    <x v="4"/>
    <x v="0"/>
    <x v="1"/>
    <n v="2264692.7170000002"/>
    <n v="113234635.84999999"/>
    <n v="50"/>
    <n v="47558547.057000004"/>
  </r>
  <r>
    <n v="21"/>
    <n v="21.5"/>
    <x v="4"/>
    <x v="0"/>
    <x v="1"/>
    <n v="357964.57140000002"/>
    <n v="20761945.141199999"/>
    <n v="58"/>
    <n v="7696238.2851"/>
  </r>
  <r>
    <n v="21"/>
    <n v="22.5"/>
    <x v="4"/>
    <x v="0"/>
    <x v="1"/>
    <n v="357273.57370000001"/>
    <n v="23580055.8642"/>
    <n v="66"/>
    <n v="8038655.4082500003"/>
  </r>
  <r>
    <n v="21"/>
    <n v="23"/>
    <x v="4"/>
    <x v="0"/>
    <x v="1"/>
    <n v="1495259.9556"/>
    <n v="127097096.226"/>
    <n v="85"/>
    <n v="34390978.978799999"/>
  </r>
  <r>
    <n v="21"/>
    <n v="23.5"/>
    <x v="4"/>
    <x v="0"/>
    <x v="1"/>
    <n v="360025.10070000001"/>
    <n v="34202384.566500001"/>
    <n v="95"/>
    <n v="8460589.8664500006"/>
  </r>
  <r>
    <n v="21"/>
    <n v="22.5"/>
    <x v="5"/>
    <x v="0"/>
    <x v="1"/>
    <n v="1071820.7211"/>
    <n v="87889299.130199999"/>
    <n v="82"/>
    <n v="24115966.224750001"/>
  </r>
  <r>
    <n v="21"/>
    <n v="23"/>
    <x v="5"/>
    <x v="0"/>
    <x v="1"/>
    <n v="373814.9889"/>
    <n v="30279014.100900002"/>
    <n v="81"/>
    <n v="8597744.7446999997"/>
  </r>
  <r>
    <n v="21"/>
    <n v="23.5"/>
    <x v="5"/>
    <x v="0"/>
    <x v="1"/>
    <n v="360025.10070000001"/>
    <n v="33482334.3651"/>
    <n v="93"/>
    <n v="8460589.8664500006"/>
  </r>
  <r>
    <n v="21"/>
    <n v="25"/>
    <x v="5"/>
    <x v="0"/>
    <x v="1"/>
    <n v="377614.69300000003"/>
    <n v="44558533.773999996"/>
    <n v="118"/>
    <n v="9440367.3250000011"/>
  </r>
  <r>
    <n v="21"/>
    <n v="26"/>
    <x v="5"/>
    <x v="0"/>
    <x v="1"/>
    <n v="362956.69939999998"/>
    <n v="51902808.014200002"/>
    <n v="143"/>
    <n v="9436874.1843999997"/>
  </r>
  <r>
    <n v="21"/>
    <n v="27.5"/>
    <x v="5"/>
    <x v="0"/>
    <x v="1"/>
    <n v="377614.69300000003"/>
    <n v="63816883.116999999"/>
    <n v="169"/>
    <n v="10384404.057500001"/>
  </r>
  <r>
    <n v="21"/>
    <n v="24.5"/>
    <x v="7"/>
    <x v="0"/>
    <x v="1"/>
    <n v="390357.36749999999"/>
    <n v="35522520.442500003"/>
    <n v="91"/>
    <n v="9563755.5037500001"/>
  </r>
  <r>
    <n v="21"/>
    <n v="25.5"/>
    <x v="7"/>
    <x v="0"/>
    <x v="1"/>
    <n v="377614.69300000003"/>
    <n v="44558533.773999996"/>
    <n v="118"/>
    <n v="9629174.6715000011"/>
  </r>
  <r>
    <n v="21"/>
    <n v="26"/>
    <x v="7"/>
    <x v="0"/>
    <x v="1"/>
    <n v="362956.69939999998"/>
    <n v="50088024.517200001"/>
    <n v="138"/>
    <n v="9436874.1843999997"/>
  </r>
  <r>
    <n v="21"/>
    <n v="17"/>
    <x v="1"/>
    <x v="1"/>
    <x v="1"/>
    <n v="1141517.9768000001"/>
    <n v="35387057.2808"/>
    <n v="31"/>
    <n v="19405805.605599999"/>
  </r>
  <r>
    <n v="21"/>
    <n v="19"/>
    <x v="1"/>
    <x v="1"/>
    <x v="1"/>
    <n v="769493.70449999999"/>
    <n v="34883714.604000002"/>
    <n v="45.3333333333333"/>
    <n v="14620380.385499999"/>
  </r>
  <r>
    <n v="21"/>
    <n v="19.5"/>
    <x v="1"/>
    <x v="1"/>
    <x v="1"/>
    <n v="273140.88069999998"/>
    <n v="14476466.677100001"/>
    <n v="53"/>
    <n v="5326247.1736499993"/>
  </r>
  <r>
    <n v="21"/>
    <n v="20"/>
    <x v="2"/>
    <x v="1"/>
    <x v="1"/>
    <n v="4977007.9320999999"/>
    <n v="251731822.24990001"/>
    <n v="50.578947368420998"/>
    <n v="99540158.64199999"/>
  </r>
  <r>
    <n v="21"/>
    <n v="20.5"/>
    <x v="2"/>
    <x v="1"/>
    <x v="1"/>
    <n v="3099244.9764"/>
    <n v="167100958.3109"/>
    <n v="53.9166666666667"/>
    <n v="63534522.016199999"/>
  </r>
  <r>
    <n v="21"/>
    <n v="21"/>
    <x v="2"/>
    <x v="1"/>
    <x v="1"/>
    <n v="970582.59299999999"/>
    <n v="61146703.358999997"/>
    <n v="63"/>
    <n v="20382234.453000002"/>
  </r>
  <r>
    <n v="21"/>
    <n v="21.5"/>
    <x v="2"/>
    <x v="1"/>
    <x v="1"/>
    <n v="2863716.5712000001"/>
    <n v="188647329.12779999"/>
    <n v="65.875"/>
    <n v="61569906.2808"/>
  </r>
  <r>
    <n v="21"/>
    <n v="22"/>
    <x v="2"/>
    <x v="1"/>
    <x v="1"/>
    <n v="4367714.3304000003"/>
    <n v="317751217.53659999"/>
    <n v="72.75"/>
    <n v="96089715.268800005"/>
  </r>
  <r>
    <n v="21"/>
    <n v="24"/>
    <x v="2"/>
    <x v="1"/>
    <x v="1"/>
    <n v="745348.14099999995"/>
    <n v="74534814.099999994"/>
    <n v="100"/>
    <n v="17888355.384"/>
  </r>
  <r>
    <n v="21"/>
    <n v="20"/>
    <x v="3"/>
    <x v="1"/>
    <x v="1"/>
    <n v="261947.78589999999"/>
    <n v="12049598.1514"/>
    <n v="46"/>
    <n v="5238955.7179999994"/>
  </r>
  <r>
    <n v="21"/>
    <n v="21"/>
    <x v="3"/>
    <x v="1"/>
    <x v="1"/>
    <n v="647055.06200000003"/>
    <n v="35911555.941"/>
    <n v="55.5"/>
    <n v="13588156.302000001"/>
  </r>
  <r>
    <n v="21"/>
    <n v="21.5"/>
    <x v="3"/>
    <x v="1"/>
    <x v="1"/>
    <n v="1073893.7142"/>
    <n v="63359729.137800001"/>
    <n v="59"/>
    <n v="23088714.855300002"/>
  </r>
  <r>
    <n v="21"/>
    <n v="22"/>
    <x v="3"/>
    <x v="1"/>
    <x v="1"/>
    <n v="1091928.5826000001"/>
    <n v="73887167.422600001"/>
    <n v="67.6666666666667"/>
    <n v="24022428.817200001"/>
  </r>
  <r>
    <n v="21"/>
    <n v="22.5"/>
    <x v="3"/>
    <x v="1"/>
    <x v="1"/>
    <n v="5359103.6054999996"/>
    <n v="442661957.8143"/>
    <n v="82.6"/>
    <n v="120579831.12374999"/>
  </r>
  <r>
    <n v="21"/>
    <n v="23"/>
    <x v="3"/>
    <x v="1"/>
    <x v="1"/>
    <n v="373814.9889"/>
    <n v="33269534.0121"/>
    <n v="89"/>
    <n v="8597744.7446999997"/>
  </r>
  <r>
    <n v="21"/>
    <n v="23.5"/>
    <x v="3"/>
    <x v="1"/>
    <x v="1"/>
    <n v="360025.10070000001"/>
    <n v="25921807.250399999"/>
    <n v="72"/>
    <n v="8460589.8664500006"/>
  </r>
  <r>
    <n v="21"/>
    <n v="24"/>
    <x v="3"/>
    <x v="1"/>
    <x v="1"/>
    <n v="372674.07049999997"/>
    <n v="42484844.037"/>
    <n v="114"/>
    <n v="8944177.6919999998"/>
  </r>
  <r>
    <n v="21"/>
    <n v="24.5"/>
    <x v="3"/>
    <x v="1"/>
    <x v="1"/>
    <n v="390357.36749999999"/>
    <n v="46842884.100000001"/>
    <n v="120"/>
    <n v="9563755.5037500001"/>
  </r>
  <r>
    <n v="21"/>
    <n v="24.5"/>
    <x v="6"/>
    <x v="1"/>
    <x v="1"/>
    <n v="390357.36749999999"/>
    <n v="42158595.689999998"/>
    <n v="108"/>
    <n v="9563755.5037500001"/>
  </r>
  <r>
    <n v="21"/>
    <n v="27"/>
    <x v="6"/>
    <x v="1"/>
    <x v="1"/>
    <n v="755229.38600000006"/>
    <n v="122347160.53200001"/>
    <n v="162"/>
    <n v="20391193.422000002"/>
  </r>
  <r>
    <n v="21"/>
    <n v="24"/>
    <x v="4"/>
    <x v="1"/>
    <x v="1"/>
    <n v="372674.07049999997"/>
    <n v="37640081.120499998"/>
    <n v="101"/>
    <n v="8944177.6919999998"/>
  </r>
  <r>
    <n v="21"/>
    <n v="22"/>
    <x v="5"/>
    <x v="1"/>
    <x v="1"/>
    <n v="363976.19420000003"/>
    <n v="23658452.623"/>
    <n v="65"/>
    <n v="8007476.2724000011"/>
  </r>
  <r>
    <n v="21"/>
    <n v="22.5"/>
    <x v="5"/>
    <x v="1"/>
    <x v="1"/>
    <n v="357273.57370000001"/>
    <n v="25009150.159000002"/>
    <n v="70"/>
    <n v="8038655.4082500003"/>
  </r>
  <r>
    <n v="21"/>
    <n v="26.5"/>
    <x v="5"/>
    <x v="1"/>
    <x v="1"/>
    <n v="377614.69300000003"/>
    <n v="58530277.414999999"/>
    <n v="155"/>
    <n v="10006789.364500001"/>
  </r>
  <r>
    <n v="21"/>
    <n v="7.5"/>
    <x v="0"/>
    <x v="0"/>
    <x v="0"/>
    <n v="268401.63809999998"/>
    <n v="536803.27619999996"/>
    <n v="2"/>
    <n v="2013012.2857499998"/>
  </r>
  <r>
    <n v="21"/>
    <n v="8"/>
    <x v="0"/>
    <x v="0"/>
    <x v="0"/>
    <n v="1185550.6266000001"/>
    <n v="3556651.8798000002"/>
    <n v="3"/>
    <n v="9484405.0128000006"/>
  </r>
  <r>
    <n v="21"/>
    <n v="8.5"/>
    <x v="0"/>
    <x v="0"/>
    <x v="0"/>
    <n v="18202947.1536"/>
    <n v="77362525.402799994"/>
    <n v="4.25"/>
    <n v="154725050.80559999"/>
  </r>
  <r>
    <n v="21"/>
    <n v="9"/>
    <x v="0"/>
    <x v="0"/>
    <x v="0"/>
    <n v="229748109.90000001"/>
    <n v="1284291934.3410001"/>
    <n v="5.59"/>
    <n v="2067732989.1000001"/>
  </r>
  <r>
    <n v="21"/>
    <n v="9.5"/>
    <x v="0"/>
    <x v="0"/>
    <x v="0"/>
    <n v="233122902.30000001"/>
    <n v="1347450375.2939999"/>
    <n v="5.78"/>
    <n v="2214667571.8499999"/>
  </r>
  <r>
    <n v="21"/>
    <n v="10"/>
    <x v="0"/>
    <x v="0"/>
    <x v="0"/>
    <n v="249178008.5878"/>
    <n v="1492739285.0913999"/>
    <n v="5.9906542056074796"/>
    <n v="2491780085.8779998"/>
  </r>
  <r>
    <n v="21"/>
    <n v="10.5"/>
    <x v="0"/>
    <x v="0"/>
    <x v="0"/>
    <n v="86951858.439700007"/>
    <n v="679164515.92089999"/>
    <n v="7.8108108108108096"/>
    <n v="912994513.61685014"/>
  </r>
  <r>
    <n v="21"/>
    <n v="11"/>
    <x v="0"/>
    <x v="0"/>
    <x v="0"/>
    <n v="35250753.421499997"/>
    <n v="305506529.653"/>
    <n v="8.6666666666666696"/>
    <n v="387758287.6365"/>
  </r>
  <r>
    <n v="21"/>
    <n v="11.5"/>
    <x v="0"/>
    <x v="0"/>
    <x v="0"/>
    <n v="4700100.4561999999"/>
    <n v="47001004.561999999"/>
    <n v="10"/>
    <n v="54051155.246299997"/>
  </r>
  <r>
    <n v="21"/>
    <n v="14.5"/>
    <x v="0"/>
    <x v="0"/>
    <x v="0"/>
    <n v="470701.8382"/>
    <n v="9414036.7640000004"/>
    <n v="20"/>
    <n v="6825176.6539000003"/>
  </r>
  <r>
    <n v="21"/>
    <n v="12.5"/>
    <x v="1"/>
    <x v="0"/>
    <x v="0"/>
    <n v="2979432.1373999999"/>
    <n v="40222333.854900002"/>
    <n v="13.5"/>
    <n v="37242901.717500001"/>
  </r>
  <r>
    <n v="21"/>
    <n v="13"/>
    <x v="1"/>
    <x v="0"/>
    <x v="0"/>
    <n v="9543852.0817000009"/>
    <n v="146673937.25560001"/>
    <n v="15.3684210526316"/>
    <n v="124070077.06210001"/>
  </r>
  <r>
    <n v="21"/>
    <n v="13.5"/>
    <x v="1"/>
    <x v="0"/>
    <x v="0"/>
    <n v="20552582.311999999"/>
    <n v="372515554.40499997"/>
    <n v="18.125"/>
    <n v="277459861.21200001"/>
  </r>
  <r>
    <n v="21"/>
    <n v="14"/>
    <x v="1"/>
    <x v="0"/>
    <x v="0"/>
    <n v="25165161.705600001"/>
    <n v="464656735.7784"/>
    <n v="18.464285714285701"/>
    <n v="352312263.87840003"/>
  </r>
  <r>
    <n v="21"/>
    <n v="14.5"/>
    <x v="1"/>
    <x v="0"/>
    <x v="0"/>
    <n v="17415968.0134"/>
    <n v="372795855.85439998"/>
    <n v="21.4054054054054"/>
    <n v="252531536.1943"/>
  </r>
  <r>
    <n v="21"/>
    <n v="15"/>
    <x v="1"/>
    <x v="0"/>
    <x v="0"/>
    <n v="9505281.5519999992"/>
    <n v="223374116.472"/>
    <n v="23.5"/>
    <n v="142579223.28"/>
  </r>
  <r>
    <n v="21"/>
    <n v="15.5"/>
    <x v="1"/>
    <x v="0"/>
    <x v="0"/>
    <n v="5907365.2274000002"/>
    <n v="152909876.8477"/>
    <n v="25.884615384615401"/>
    <n v="91564161.024700001"/>
  </r>
  <r>
    <n v="21"/>
    <n v="16"/>
    <x v="1"/>
    <x v="0"/>
    <x v="0"/>
    <n v="9623195.8662999999"/>
    <n v="269449484.25639999"/>
    <n v="28"/>
    <n v="153971133.8608"/>
  </r>
  <r>
    <n v="21"/>
    <n v="16.5"/>
    <x v="1"/>
    <x v="0"/>
    <x v="0"/>
    <n v="12479899.367699999"/>
    <n v="396583468.79579997"/>
    <n v="31.7777777777778"/>
    <n v="205918339.56704998"/>
  </r>
  <r>
    <n v="21"/>
    <n v="17"/>
    <x v="1"/>
    <x v="0"/>
    <x v="0"/>
    <n v="29108708.408399999"/>
    <n v="1018662104.5469"/>
    <n v="34.995098039215698"/>
    <n v="494848042.94279999"/>
  </r>
  <r>
    <n v="21"/>
    <n v="17.5"/>
    <x v="1"/>
    <x v="0"/>
    <x v="0"/>
    <n v="28673625.362199999"/>
    <n v="1040758072.2126"/>
    <n v="36.296703296703299"/>
    <n v="501788443.83849996"/>
  </r>
  <r>
    <n v="21"/>
    <n v="18"/>
    <x v="1"/>
    <x v="0"/>
    <x v="0"/>
    <n v="25184119.374699999"/>
    <n v="1002785844.1926"/>
    <n v="39.818181818181799"/>
    <n v="453314148.7446"/>
  </r>
  <r>
    <n v="21"/>
    <n v="18.5"/>
    <x v="1"/>
    <x v="0"/>
    <x v="0"/>
    <n v="27625789.898400001"/>
    <n v="1187664489.6143999"/>
    <n v="42.991150442477903"/>
    <n v="511077113.12040001"/>
  </r>
  <r>
    <n v="21"/>
    <n v="19"/>
    <x v="1"/>
    <x v="0"/>
    <x v="0"/>
    <n v="4616962.227"/>
    <n v="220844693.19150001"/>
    <n v="47.8333333333333"/>
    <n v="87722282.312999994"/>
  </r>
  <r>
    <n v="21"/>
    <n v="19.5"/>
    <x v="1"/>
    <x v="0"/>
    <x v="0"/>
    <n v="10106212.585899999"/>
    <n v="571683863.30509996"/>
    <n v="56.5675675675676"/>
    <n v="197071145.42504999"/>
  </r>
  <r>
    <n v="21"/>
    <n v="20"/>
    <x v="1"/>
    <x v="0"/>
    <x v="0"/>
    <n v="523895.57179999998"/>
    <n v="28552308.6631"/>
    <n v="54.5"/>
    <n v="10477911.435999999"/>
  </r>
  <r>
    <n v="21"/>
    <n v="20.5"/>
    <x v="1"/>
    <x v="0"/>
    <x v="0"/>
    <n v="2840974.5617"/>
    <n v="176398693.2401"/>
    <n v="62.090909090909101"/>
    <n v="58239978.514849998"/>
  </r>
  <r>
    <n v="21"/>
    <n v="21"/>
    <x v="1"/>
    <x v="0"/>
    <x v="0"/>
    <n v="4529385.4340000004"/>
    <n v="322233420.87599999"/>
    <n v="71.142857142857096"/>
    <n v="95117094.114000008"/>
  </r>
  <r>
    <n v="21"/>
    <n v="21.5"/>
    <x v="1"/>
    <x v="0"/>
    <x v="0"/>
    <n v="1789822.8570000001"/>
    <n v="143185828.56"/>
    <n v="80"/>
    <n v="38481191.425499998"/>
  </r>
  <r>
    <n v="21"/>
    <n v="22"/>
    <x v="1"/>
    <x v="0"/>
    <x v="0"/>
    <n v="363976.19420000003"/>
    <n v="30210024.1186"/>
    <n v="83"/>
    <n v="8007476.2724000011"/>
  </r>
  <r>
    <n v="21"/>
    <n v="19.5"/>
    <x v="2"/>
    <x v="0"/>
    <x v="0"/>
    <n v="819422.64210000006"/>
    <n v="45068245.315499999"/>
    <n v="55"/>
    <n v="15978741.520950001"/>
  </r>
  <r>
    <n v="21"/>
    <n v="20"/>
    <x v="2"/>
    <x v="0"/>
    <x v="0"/>
    <n v="3405321.2167000002"/>
    <n v="190174092.5634"/>
    <n v="55.846153846153797"/>
    <n v="68106424.334000006"/>
  </r>
  <r>
    <n v="21"/>
    <n v="20.5"/>
    <x v="2"/>
    <x v="0"/>
    <x v="0"/>
    <n v="1291352.0734999999"/>
    <n v="76706313.165900007"/>
    <n v="59.4"/>
    <n v="26472717.506749999"/>
  </r>
  <r>
    <n v="21"/>
    <n v="21"/>
    <x v="2"/>
    <x v="0"/>
    <x v="0"/>
    <n v="2264692.7170000002"/>
    <n v="144940333.88800001"/>
    <n v="64"/>
    <n v="47558547.057000004"/>
  </r>
  <r>
    <n v="21"/>
    <n v="21.5"/>
    <x v="2"/>
    <x v="0"/>
    <x v="0"/>
    <n v="715929.14280000003"/>
    <n v="45819465.139200002"/>
    <n v="64"/>
    <n v="15392476.5702"/>
  </r>
  <r>
    <n v="21"/>
    <n v="22.5"/>
    <x v="2"/>
    <x v="0"/>
    <x v="0"/>
    <n v="357273.57370000001"/>
    <n v="27510065.174899999"/>
    <n v="77"/>
    <n v="8038655.4082500003"/>
  </r>
  <r>
    <n v="21"/>
    <n v="24"/>
    <x v="2"/>
    <x v="0"/>
    <x v="0"/>
    <n v="372674.07049999997"/>
    <n v="37267407.049999997"/>
    <n v="100"/>
    <n v="8944177.6919999998"/>
  </r>
  <r>
    <n v="21"/>
    <n v="20"/>
    <x v="3"/>
    <x v="0"/>
    <x v="0"/>
    <n v="523895.57179999998"/>
    <n v="27242569.733600002"/>
    <n v="52"/>
    <n v="10477911.435999999"/>
  </r>
  <r>
    <n v="21"/>
    <n v="22"/>
    <x v="3"/>
    <x v="0"/>
    <x v="0"/>
    <n v="363976.19420000003"/>
    <n v="22202547.8462"/>
    <n v="61"/>
    <n v="8007476.2724000011"/>
  </r>
  <r>
    <n v="21"/>
    <n v="23.5"/>
    <x v="3"/>
    <x v="0"/>
    <x v="0"/>
    <n v="720050.20140000002"/>
    <n v="73445120.542799994"/>
    <n v="102"/>
    <n v="16921179.732900001"/>
  </r>
  <r>
    <n v="21"/>
    <n v="16.5"/>
    <x v="1"/>
    <x v="1"/>
    <x v="0"/>
    <n v="308145.66340000002"/>
    <n v="8628078.5752000008"/>
    <n v="28"/>
    <n v="5084403.4461000003"/>
  </r>
  <r>
    <n v="21"/>
    <n v="19"/>
    <x v="1"/>
    <x v="1"/>
    <x v="0"/>
    <n v="1538987.409"/>
    <n v="71562914.5185"/>
    <n v="46.5"/>
    <n v="29240760.770999998"/>
  </r>
  <r>
    <n v="21"/>
    <n v="19.5"/>
    <x v="1"/>
    <x v="1"/>
    <x v="0"/>
    <n v="1092563.5227999999"/>
    <n v="58725289.350500003"/>
    <n v="53.75"/>
    <n v="21304988.694599997"/>
  </r>
  <r>
    <n v="21"/>
    <n v="21.5"/>
    <x v="1"/>
    <x v="1"/>
    <x v="0"/>
    <n v="357964.57140000002"/>
    <n v="23625661.712400001"/>
    <n v="66"/>
    <n v="7696238.2851"/>
  </r>
  <r>
    <n v="21"/>
    <n v="19.5"/>
    <x v="2"/>
    <x v="1"/>
    <x v="0"/>
    <n v="273140.88069999998"/>
    <n v="13383903.154300001"/>
    <n v="49"/>
    <n v="5326247.1736499993"/>
  </r>
  <r>
    <n v="21"/>
    <n v="21"/>
    <x v="2"/>
    <x v="1"/>
    <x v="0"/>
    <n v="323527.53100000002"/>
    <n v="17794014.204999998"/>
    <n v="55"/>
    <n v="6794078.1510000005"/>
  </r>
  <r>
    <n v="21"/>
    <n v="21.5"/>
    <x v="2"/>
    <x v="1"/>
    <x v="0"/>
    <n v="357964.57140000002"/>
    <n v="27563271.9978"/>
    <n v="77"/>
    <n v="7696238.2851"/>
  </r>
  <r>
    <n v="21"/>
    <n v="22.5"/>
    <x v="2"/>
    <x v="1"/>
    <x v="0"/>
    <n v="1429094.2948"/>
    <n v="114327543.58400001"/>
    <n v="80"/>
    <n v="32154621.633000001"/>
  </r>
  <r>
    <n v="21"/>
    <n v="20"/>
    <x v="3"/>
    <x v="1"/>
    <x v="0"/>
    <n v="523895.57179999998"/>
    <n v="27766465.305399999"/>
    <n v="53"/>
    <n v="10477911.435999999"/>
  </r>
  <r>
    <n v="21"/>
    <n v="21"/>
    <x v="3"/>
    <x v="1"/>
    <x v="0"/>
    <n v="323527.53100000002"/>
    <n v="21676344.577"/>
    <n v="67"/>
    <n v="6794078.1510000005"/>
  </r>
  <r>
    <n v="21"/>
    <n v="22.5"/>
    <x v="3"/>
    <x v="1"/>
    <x v="0"/>
    <n v="357273.57370000001"/>
    <n v="24651876.585299999"/>
    <n v="69"/>
    <n v="8038655.4082500003"/>
  </r>
  <r>
    <n v="21"/>
    <n v="23.5"/>
    <x v="3"/>
    <x v="1"/>
    <x v="0"/>
    <n v="360025.10070000001"/>
    <n v="36002510.07"/>
    <n v="100"/>
    <n v="8460589.8664500006"/>
  </r>
  <r>
    <n v="21"/>
    <n v="25"/>
    <x v="3"/>
    <x v="1"/>
    <x v="0"/>
    <n v="755229.38600000006"/>
    <n v="75145323.907000005"/>
    <n v="99.5"/>
    <n v="18880734.650000002"/>
  </r>
  <r>
    <n v="21"/>
    <n v="26"/>
    <x v="3"/>
    <x v="1"/>
    <x v="0"/>
    <n v="362956.69939999998"/>
    <n v="52265764.713600002"/>
    <n v="144"/>
    <n v="9436874.1843999997"/>
  </r>
  <r>
    <n v="21"/>
    <n v="26.5"/>
    <x v="3"/>
    <x v="1"/>
    <x v="0"/>
    <n v="377614.69300000003"/>
    <n v="58152662.722000003"/>
    <n v="154"/>
    <n v="10006789.364500001"/>
  </r>
  <r>
    <n v="31"/>
    <n v="19"/>
    <x v="2"/>
    <x v="0"/>
    <x v="0"/>
    <n v="5387330.2446999997"/>
    <n v="339401805.41610003"/>
    <n v="63"/>
    <n v="102359274.64929999"/>
  </r>
  <r>
    <n v="31"/>
    <n v="22.5"/>
    <x v="3"/>
    <x v="2"/>
    <x v="1"/>
    <n v="1395800.4915"/>
    <n v="117247241.286"/>
    <n v="84"/>
    <n v="31405511.05875"/>
  </r>
  <r>
    <n v="31"/>
    <n v="8.5"/>
    <x v="0"/>
    <x v="0"/>
    <x v="0"/>
    <n v="720147.27599999995"/>
    <n v="2160441.8280000002"/>
    <n v="3"/>
    <n v="6121251.8459999999"/>
  </r>
  <r>
    <n v="31"/>
    <n v="9.5"/>
    <x v="0"/>
    <x v="0"/>
    <x v="0"/>
    <n v="192039.27359999999"/>
    <n v="912186.54960000003"/>
    <n v="4.75"/>
    <n v="1824373.0991999998"/>
  </r>
  <r>
    <n v="31"/>
    <n v="10.5"/>
    <x v="1"/>
    <x v="0"/>
    <x v="0"/>
    <n v="619562.23719999997"/>
    <n v="18586867.116"/>
    <n v="30"/>
    <n v="6505403.4906000001"/>
  </r>
  <r>
    <n v="31"/>
    <n v="17"/>
    <x v="1"/>
    <x v="0"/>
    <x v="0"/>
    <n v="4301569.29"/>
    <n v="162025776.59"/>
    <n v="37.6666666666667"/>
    <n v="73126677.930000007"/>
  </r>
  <r>
    <n v="31"/>
    <n v="18.5"/>
    <x v="1"/>
    <x v="0"/>
    <x v="0"/>
    <n v="2967698.4160000002"/>
    <n v="136514127.13600001"/>
    <n v="46"/>
    <n v="54902420.696000002"/>
  </r>
  <r>
    <n v="31"/>
    <n v="19"/>
    <x v="1"/>
    <x v="0"/>
    <x v="0"/>
    <n v="3169017.7910000002"/>
    <n v="186972049.669"/>
    <n v="59"/>
    <n v="60211338.029000007"/>
  </r>
  <r>
    <n v="31"/>
    <n v="19.5"/>
    <x v="1"/>
    <x v="0"/>
    <x v="0"/>
    <n v="11661272.3605"/>
    <n v="604720266.69449997"/>
    <n v="51.857142857142897"/>
    <n v="227394811.02975002"/>
  </r>
  <r>
    <n v="31"/>
    <n v="20"/>
    <x v="1"/>
    <x v="0"/>
    <x v="0"/>
    <n v="9868246.7183999997"/>
    <n v="629453165.68079996"/>
    <n v="63.785714285714299"/>
    <n v="197364934.368"/>
  </r>
  <r>
    <n v="31"/>
    <n v="20.5"/>
    <x v="1"/>
    <x v="0"/>
    <x v="0"/>
    <n v="7017727.7394000003"/>
    <n v="453033312.95459998"/>
    <n v="64.5555555555556"/>
    <n v="143863418.6577"/>
  </r>
  <r>
    <n v="31"/>
    <n v="21"/>
    <x v="1"/>
    <x v="0"/>
    <x v="0"/>
    <n v="6816287.2954000002"/>
    <n v="478342984.9066"/>
    <n v="70.176470588235304"/>
    <n v="143142033.20340002"/>
  </r>
  <r>
    <n v="31"/>
    <n v="22"/>
    <x v="1"/>
    <x v="0"/>
    <x v="0"/>
    <n v="2245289.8135000002"/>
    <n v="161660866.572"/>
    <n v="72"/>
    <n v="49396375.897"/>
  </r>
  <r>
    <n v="31"/>
    <n v="20"/>
    <x v="2"/>
    <x v="0"/>
    <x v="0"/>
    <n v="4581685.9764"/>
    <n v="233665984.79640001"/>
    <n v="51"/>
    <n v="91633719.527999997"/>
  </r>
  <r>
    <n v="31"/>
    <n v="21"/>
    <x v="2"/>
    <x v="0"/>
    <x v="1"/>
    <n v="4009580.7620000001"/>
    <n v="272651491.81599998"/>
    <n v="68"/>
    <n v="84201196.002000004"/>
  </r>
  <r>
    <n v="31"/>
    <n v="22"/>
    <x v="2"/>
    <x v="0"/>
    <x v="1"/>
    <n v="8532101.2913000006"/>
    <n v="708613465.14059997"/>
    <n v="83.052631578947398"/>
    <n v="187706228.4086"/>
  </r>
  <r>
    <n v="31"/>
    <n v="23"/>
    <x v="2"/>
    <x v="0"/>
    <x v="0"/>
    <n v="805236.11820000003"/>
    <n v="70860778.401600003"/>
    <n v="88"/>
    <n v="18520430.718600001"/>
  </r>
  <r>
    <n v="31"/>
    <n v="23.5"/>
    <x v="2"/>
    <x v="0"/>
    <x v="0"/>
    <n v="415354.52710000001"/>
    <n v="39874034.601599999"/>
    <n v="96"/>
    <n v="9760831.3868499994"/>
  </r>
  <r>
    <n v="31"/>
    <n v="25.5"/>
    <x v="2"/>
    <x v="0"/>
    <x v="1"/>
    <n v="310482.24440000003"/>
    <n v="39741727.283200003"/>
    <n v="128"/>
    <n v="7917297.2322000004"/>
  </r>
  <r>
    <n v="31"/>
    <n v="21.5"/>
    <x v="3"/>
    <x v="0"/>
    <x v="1"/>
    <n v="1759727.77"/>
    <n v="114382305.05"/>
    <n v="65"/>
    <n v="37834147.055"/>
  </r>
  <r>
    <n v="31"/>
    <n v="22"/>
    <x v="3"/>
    <x v="0"/>
    <x v="1"/>
    <n v="3143405.7389000002"/>
    <n v="254615864.85089999"/>
    <n v="81"/>
    <n v="69154926.255800009"/>
  </r>
  <r>
    <n v="31"/>
    <n v="22"/>
    <x v="6"/>
    <x v="0"/>
    <x v="1"/>
    <n v="449057.96269999997"/>
    <n v="31434057.388999999"/>
    <n v="70"/>
    <n v="9879275.1793999989"/>
  </r>
  <r>
    <n v="31"/>
    <n v="23"/>
    <x v="6"/>
    <x v="0"/>
    <x v="1"/>
    <n v="402618.05910000001"/>
    <n v="30598972.491599999"/>
    <n v="76"/>
    <n v="9260215.3593000006"/>
  </r>
  <r>
    <n v="31"/>
    <n v="23.5"/>
    <x v="5"/>
    <x v="0"/>
    <x v="1"/>
    <n v="415354.52710000001"/>
    <n v="37381907.439000003"/>
    <n v="90"/>
    <n v="9760831.3868499994"/>
  </r>
  <r>
    <n v="31"/>
    <n v="18"/>
    <x v="1"/>
    <x v="2"/>
    <x v="1"/>
    <n v="8332731.7290000003"/>
    <n v="391638391.26300001"/>
    <n v="47"/>
    <n v="149989171.12200001"/>
  </r>
  <r>
    <n v="31"/>
    <n v="17.5"/>
    <x v="2"/>
    <x v="2"/>
    <x v="1"/>
    <n v="6574114.6698000003"/>
    <n v="302409274.81080002"/>
    <n v="46"/>
    <n v="115047006.72150001"/>
  </r>
  <r>
    <n v="31"/>
    <n v="19"/>
    <x v="2"/>
    <x v="2"/>
    <x v="1"/>
    <n v="6971839.1402000003"/>
    <n v="397394830.9914"/>
    <n v="57"/>
    <n v="132464943.6638"/>
  </r>
  <r>
    <n v="31"/>
    <n v="15.5"/>
    <x v="1"/>
    <x v="0"/>
    <x v="1"/>
    <n v="268234.93719999999"/>
    <n v="7242343.3043999998"/>
    <n v="27"/>
    <n v="4157641.5266"/>
  </r>
  <r>
    <n v="31"/>
    <n v="16"/>
    <x v="1"/>
    <x v="0"/>
    <x v="1"/>
    <n v="732584.93500000006"/>
    <n v="23442717.920000002"/>
    <n v="32"/>
    <n v="11721358.960000001"/>
  </r>
  <r>
    <n v="31"/>
    <n v="16.5"/>
    <x v="1"/>
    <x v="0"/>
    <x v="1"/>
    <n v="595537.67059999995"/>
    <n v="19057205.459199999"/>
    <n v="32"/>
    <n v="9826371.5648999996"/>
  </r>
  <r>
    <n v="31"/>
    <n v="17"/>
    <x v="1"/>
    <x v="0"/>
    <x v="1"/>
    <n v="4660033.3975"/>
    <n v="162384240.69749999"/>
    <n v="34.846153846153797"/>
    <n v="79220567.757499993"/>
  </r>
  <r>
    <n v="31"/>
    <n v="17.5"/>
    <x v="1"/>
    <x v="0"/>
    <x v="1"/>
    <n v="10289918.613600001"/>
    <n v="389301920.88120002"/>
    <n v="37.8333333333333"/>
    <n v="180073575.73800001"/>
  </r>
  <r>
    <n v="31"/>
    <n v="18"/>
    <x v="1"/>
    <x v="0"/>
    <x v="1"/>
    <n v="2777577.2429999998"/>
    <n v="108325512.477"/>
    <n v="39"/>
    <n v="49996390.373999998"/>
  </r>
  <r>
    <n v="31"/>
    <n v="18.5"/>
    <x v="1"/>
    <x v="0"/>
    <x v="1"/>
    <n v="5638626.9903999995"/>
    <n v="273325024.11360002"/>
    <n v="48.473684210526301"/>
    <n v="104314599.32239999"/>
  </r>
  <r>
    <n v="31"/>
    <n v="19"/>
    <x v="1"/>
    <x v="0"/>
    <x v="1"/>
    <n v="7922544.4775"/>
    <n v="398979339.88690001"/>
    <n v="50.36"/>
    <n v="150528345.07249999"/>
  </r>
  <r>
    <n v="31"/>
    <n v="19.5"/>
    <x v="1"/>
    <x v="0"/>
    <x v="1"/>
    <n v="5330867.3647999996"/>
    <n v="291198629.80220002"/>
    <n v="54.625"/>
    <n v="103951913.61359999"/>
  </r>
  <r>
    <n v="31"/>
    <n v="20"/>
    <x v="1"/>
    <x v="0"/>
    <x v="1"/>
    <n v="7401185.0388000002"/>
    <n v="452177162.13239998"/>
    <n v="61.095238095238102"/>
    <n v="148023700.77599999"/>
  </r>
  <r>
    <n v="31"/>
    <n v="17"/>
    <x v="2"/>
    <x v="0"/>
    <x v="1"/>
    <n v="2150784.645"/>
    <n v="75277462.575000003"/>
    <n v="35"/>
    <n v="36563338.965000004"/>
  </r>
  <r>
    <n v="31"/>
    <n v="18.5"/>
    <x v="2"/>
    <x v="0"/>
    <x v="1"/>
    <n v="2374158.7327999999"/>
    <n v="111585460.44159999"/>
    <n v="47"/>
    <n v="43921936.5568"/>
  </r>
  <r>
    <n v="31"/>
    <n v="19.5"/>
    <x v="2"/>
    <x v="0"/>
    <x v="1"/>
    <n v="1999075.2618"/>
    <n v="101952838.35179999"/>
    <n v="51"/>
    <n v="38981967.605099998"/>
  </r>
  <r>
    <n v="31"/>
    <n v="20"/>
    <x v="2"/>
    <x v="0"/>
    <x v="1"/>
    <n v="704874.76560000004"/>
    <n v="44407110.232799999"/>
    <n v="63"/>
    <n v="14097495.312000001"/>
  </r>
  <r>
    <n v="31"/>
    <n v="20.5"/>
    <x v="2"/>
    <x v="0"/>
    <x v="1"/>
    <n v="21832930.744800001"/>
    <n v="1331418901.6695001"/>
    <n v="60.982142857142797"/>
    <n v="447575080.26840001"/>
  </r>
  <r>
    <n v="31"/>
    <n v="21"/>
    <x v="2"/>
    <x v="0"/>
    <x v="1"/>
    <n v="17642155.3528"/>
    <n v="1204478060.9047999"/>
    <n v="68.272727272727295"/>
    <n v="370485262.40880001"/>
  </r>
  <r>
    <n v="31"/>
    <n v="21.5"/>
    <x v="2"/>
    <x v="0"/>
    <x v="1"/>
    <n v="11438230.505000001"/>
    <n v="854347832.33500004"/>
    <n v="74.692307692307693"/>
    <n v="245921955.85750002"/>
  </r>
  <r>
    <n v="31"/>
    <n v="22"/>
    <x v="2"/>
    <x v="0"/>
    <x v="1"/>
    <n v="8981159.2540000007"/>
    <n v="741394696.41770005"/>
    <n v="82.55"/>
    <n v="197585503.588"/>
  </r>
  <r>
    <n v="31"/>
    <n v="22.5"/>
    <x v="2"/>
    <x v="0"/>
    <x v="1"/>
    <n v="6979002.4574999996"/>
    <n v="580653004.46399999"/>
    <n v="83.2"/>
    <n v="157027555.29374999"/>
  </r>
  <r>
    <n v="31"/>
    <n v="23"/>
    <x v="2"/>
    <x v="0"/>
    <x v="1"/>
    <n v="1610472.2364000001"/>
    <n v="126019452.4983"/>
    <n v="78.25"/>
    <n v="37040861.437200002"/>
  </r>
  <r>
    <n v="31"/>
    <n v="23.5"/>
    <x v="2"/>
    <x v="0"/>
    <x v="1"/>
    <n v="1246063.5813"/>
    <n v="125852421.7113"/>
    <n v="101"/>
    <n v="29282494.160549998"/>
  </r>
  <r>
    <n v="31"/>
    <n v="24"/>
    <x v="2"/>
    <x v="0"/>
    <x v="1"/>
    <n v="714335.32579999999"/>
    <n v="80362724.152500004"/>
    <n v="112.5"/>
    <n v="17144047.819200002"/>
  </r>
  <r>
    <n v="31"/>
    <n v="25"/>
    <x v="2"/>
    <x v="0"/>
    <x v="1"/>
    <n v="261921.90169999999"/>
    <n v="29597174.892099999"/>
    <n v="113"/>
    <n v="6548047.5424999995"/>
  </r>
  <r>
    <n v="31"/>
    <n v="20"/>
    <x v="3"/>
    <x v="0"/>
    <x v="1"/>
    <n v="704874.76560000004"/>
    <n v="36653487.8112"/>
    <n v="52"/>
    <n v="14097495.312000001"/>
  </r>
  <r>
    <n v="31"/>
    <n v="21"/>
    <x v="3"/>
    <x v="0"/>
    <x v="1"/>
    <n v="1603832.3048"/>
    <n v="99437602.897599995"/>
    <n v="62"/>
    <n v="33680478.400800005"/>
  </r>
  <r>
    <n v="31"/>
    <n v="21.5"/>
    <x v="3"/>
    <x v="0"/>
    <x v="1"/>
    <n v="3959387.4824999999"/>
    <n v="267918552.98249999"/>
    <n v="67.6666666666667"/>
    <n v="85126830.873750001"/>
  </r>
  <r>
    <n v="31"/>
    <n v="22"/>
    <x v="3"/>
    <x v="0"/>
    <x v="1"/>
    <n v="11226449.067500001"/>
    <n v="844678027.83870006"/>
    <n v="75.239999999999995"/>
    <n v="246981879.48500001"/>
  </r>
  <r>
    <n v="31"/>
    <n v="22.5"/>
    <x v="3"/>
    <x v="0"/>
    <x v="1"/>
    <n v="6513735.6270000003"/>
    <n v="540174790.2105"/>
    <n v="82.928571428571402"/>
    <n v="146559051.60750002"/>
  </r>
  <r>
    <n v="31"/>
    <n v="23"/>
    <x v="3"/>
    <x v="0"/>
    <x v="1"/>
    <n v="3220944.4728000001"/>
    <n v="283845731.66549999"/>
    <n v="88.125"/>
    <n v="74081722.874400005"/>
  </r>
  <r>
    <n v="31"/>
    <n v="23.5"/>
    <x v="3"/>
    <x v="0"/>
    <x v="1"/>
    <n v="1246063.5813"/>
    <n v="122114230.9674"/>
    <n v="98"/>
    <n v="29282494.160549998"/>
  </r>
  <r>
    <n v="31"/>
    <n v="24"/>
    <x v="3"/>
    <x v="0"/>
    <x v="1"/>
    <n v="357167.6629"/>
    <n v="37859772.267399997"/>
    <n v="106"/>
    <n v="8572023.9096000008"/>
  </r>
  <r>
    <n v="31"/>
    <n v="24.5"/>
    <x v="3"/>
    <x v="0"/>
    <x v="1"/>
    <n v="465022.24080000003"/>
    <n v="46502224.079999998"/>
    <n v="100"/>
    <n v="11393044.899600001"/>
  </r>
  <r>
    <n v="31"/>
    <n v="22.5"/>
    <x v="6"/>
    <x v="0"/>
    <x v="1"/>
    <n v="465266.83049999998"/>
    <n v="37221346.439999998"/>
    <n v="80"/>
    <n v="10468503.686249999"/>
  </r>
  <r>
    <n v="31"/>
    <n v="23.5"/>
    <x v="6"/>
    <x v="0"/>
    <x v="1"/>
    <n v="415354.52710000001"/>
    <n v="38627971.020300001"/>
    <n v="93"/>
    <n v="9760831.3868499994"/>
  </r>
  <r>
    <n v="31"/>
    <n v="24.5"/>
    <x v="6"/>
    <x v="0"/>
    <x v="1"/>
    <n v="465022.24080000003"/>
    <n v="53942579.932800002"/>
    <n v="116"/>
    <n v="11393044.899600001"/>
  </r>
  <r>
    <n v="31"/>
    <n v="20.5"/>
    <x v="2"/>
    <x v="1"/>
    <x v="1"/>
    <n v="389873.76329999999"/>
    <n v="25731668.377799999"/>
    <n v="66"/>
    <n v="7992412.1476499997"/>
  </r>
  <r>
    <n v="31"/>
    <n v="21"/>
    <x v="2"/>
    <x v="1"/>
    <x v="1"/>
    <n v="400958.07620000001"/>
    <n v="28468023.4102"/>
    <n v="71"/>
    <n v="8420119.6002000012"/>
  </r>
  <r>
    <n v="31"/>
    <n v="21"/>
    <x v="3"/>
    <x v="1"/>
    <x v="1"/>
    <n v="4410538.8382000001"/>
    <n v="250999755.70120001"/>
    <n v="56.909090909090899"/>
    <n v="92621315.602200001"/>
  </r>
  <r>
    <n v="31"/>
    <n v="23.5"/>
    <x v="6"/>
    <x v="1"/>
    <x v="1"/>
    <n v="415354.52710000001"/>
    <n v="40704743.6558"/>
    <n v="98"/>
    <n v="9760831.3868499994"/>
  </r>
  <r>
    <n v="31"/>
    <n v="24"/>
    <x v="6"/>
    <x v="1"/>
    <x v="1"/>
    <n v="357167.6629"/>
    <n v="36073933.9529"/>
    <n v="101"/>
    <n v="8572023.9096000008"/>
  </r>
  <r>
    <n v="31"/>
    <n v="17"/>
    <x v="1"/>
    <x v="0"/>
    <x v="0"/>
    <n v="3226176.9674999998"/>
    <n v="112916193.8625"/>
    <n v="35"/>
    <n v="54845008.447499998"/>
  </r>
  <r>
    <n v="31"/>
    <n v="17.5"/>
    <x v="1"/>
    <x v="0"/>
    <x v="0"/>
    <n v="24581472.2436"/>
    <n v="991262159.77680004"/>
    <n v="40.325581395348799"/>
    <n v="430175764.26300001"/>
  </r>
  <r>
    <n v="31"/>
    <n v="18"/>
    <x v="1"/>
    <x v="0"/>
    <x v="0"/>
    <n v="27775772.43"/>
    <n v="1158249710.3310001"/>
    <n v="41.7"/>
    <n v="499963903.74000001"/>
  </r>
  <r>
    <n v="31"/>
    <n v="18.5"/>
    <x v="1"/>
    <x v="0"/>
    <x v="0"/>
    <n v="49560563.547200002"/>
    <n v="2223993192.9503999"/>
    <n v="44.874251497006"/>
    <n v="916870425.62320006"/>
  </r>
  <r>
    <n v="31"/>
    <n v="19"/>
    <x v="1"/>
    <x v="0"/>
    <x v="0"/>
    <n v="14577481.8386"/>
    <n v="744085377.32679999"/>
    <n v="51.043478260869598"/>
    <n v="276972154.93340003"/>
  </r>
  <r>
    <n v="31"/>
    <n v="19.5"/>
    <x v="1"/>
    <x v="0"/>
    <x v="0"/>
    <n v="3331792.1030000001"/>
    <n v="184914461.71650001"/>
    <n v="55.5"/>
    <n v="64969946.008500002"/>
  </r>
  <r>
    <n v="31"/>
    <n v="17"/>
    <x v="2"/>
    <x v="0"/>
    <x v="0"/>
    <n v="2509248.7524999999"/>
    <n v="92842203.842500001"/>
    <n v="37"/>
    <n v="42657228.792499997"/>
  </r>
  <r>
    <n v="31"/>
    <n v="18"/>
    <x v="2"/>
    <x v="0"/>
    <x v="0"/>
    <n v="7777216.2803999996"/>
    <n v="334420300.05720001"/>
    <n v="43"/>
    <n v="139989893.04719999"/>
  </r>
  <r>
    <n v="31"/>
    <n v="19"/>
    <x v="2"/>
    <x v="0"/>
    <x v="0"/>
    <n v="4753526.6864999998"/>
    <n v="247183387.69800001"/>
    <n v="52"/>
    <n v="90317007.043499991"/>
  </r>
  <r>
    <n v="31"/>
    <n v="8.5"/>
    <x v="0"/>
    <x v="0"/>
    <x v="0"/>
    <n v="3312677.4696"/>
    <n v="11378326.9608"/>
    <n v="3.4347826086956501"/>
    <n v="28157758.491599999"/>
  </r>
  <r>
    <n v="31"/>
    <n v="9"/>
    <x v="0"/>
    <x v="0"/>
    <x v="0"/>
    <n v="4320883.6560000004"/>
    <n v="15939259.708799999"/>
    <n v="3.68888888888889"/>
    <n v="38887952.904000007"/>
  </r>
  <r>
    <n v="31"/>
    <n v="9.5"/>
    <x v="0"/>
    <x v="0"/>
    <x v="0"/>
    <n v="864176.73120000004"/>
    <n v="3456706.9248000002"/>
    <n v="4"/>
    <n v="8209678.9464000007"/>
  </r>
  <r>
    <n v="31"/>
    <n v="16"/>
    <x v="0"/>
    <x v="0"/>
    <x v="0"/>
    <n v="366292.46750000003"/>
    <n v="8058434.2850000001"/>
    <n v="22"/>
    <n v="5860679.4800000004"/>
  </r>
  <r>
    <n v="31"/>
    <n v="15.5"/>
    <x v="1"/>
    <x v="0"/>
    <x v="0"/>
    <n v="536469.87439999997"/>
    <n v="13948216.7344"/>
    <n v="26"/>
    <n v="8315283.0532"/>
  </r>
  <r>
    <n v="31"/>
    <n v="16"/>
    <x v="1"/>
    <x v="0"/>
    <x v="0"/>
    <n v="366292.46750000003"/>
    <n v="10988774.025"/>
    <n v="30"/>
    <n v="5860679.4800000004"/>
  </r>
  <r>
    <n v="31"/>
    <n v="16.5"/>
    <x v="1"/>
    <x v="0"/>
    <x v="0"/>
    <n v="6253145.5412999997"/>
    <n v="200993963.82749999"/>
    <n v="32.142857142857103"/>
    <n v="103176901.43144999"/>
  </r>
  <r>
    <n v="31"/>
    <n v="17"/>
    <x v="1"/>
    <x v="0"/>
    <x v="0"/>
    <n v="22941702.879999999"/>
    <n v="842032188.51750004"/>
    <n v="36.703125"/>
    <n v="390008948.95999998"/>
  </r>
  <r>
    <n v="31"/>
    <n v="17.5"/>
    <x v="1"/>
    <x v="0"/>
    <x v="0"/>
    <n v="44017985.180399999"/>
    <n v="1750715319.675"/>
    <n v="39.772727272727302"/>
    <n v="770314740.65699995"/>
  </r>
  <r>
    <n v="31"/>
    <n v="18"/>
    <x v="1"/>
    <x v="0"/>
    <x v="0"/>
    <n v="72494766.042300001"/>
    <n v="3098665172.2908001"/>
    <n v="42.743295019157102"/>
    <n v="1304905788.7614"/>
  </r>
  <r>
    <n v="31"/>
    <n v="18.5"/>
    <x v="1"/>
    <x v="0"/>
    <x v="0"/>
    <n v="85469714.380799994"/>
    <n v="4039631083.8592"/>
    <n v="47.2638888888889"/>
    <n v="1581189716.0447998"/>
  </r>
  <r>
    <n v="31"/>
    <n v="19"/>
    <x v="1"/>
    <x v="0"/>
    <x v="0"/>
    <n v="78591641.216800004"/>
    <n v="4066800531.1903"/>
    <n v="51.745967741935502"/>
    <n v="1493241183.1192"/>
  </r>
  <r>
    <n v="31"/>
    <n v="19.5"/>
    <x v="1"/>
    <x v="0"/>
    <x v="0"/>
    <n v="75298501.527799994"/>
    <n v="4212051576.6125998"/>
    <n v="55.938053097345097"/>
    <n v="1468320779.7921"/>
  </r>
  <r>
    <n v="31"/>
    <n v="20"/>
    <x v="1"/>
    <x v="0"/>
    <x v="0"/>
    <n v="53218044.8028"/>
    <n v="3263217727.3452001"/>
    <n v="61.317880794701999"/>
    <n v="1064360896.056"/>
  </r>
  <r>
    <n v="31"/>
    <n v="20.5"/>
    <x v="1"/>
    <x v="0"/>
    <x v="0"/>
    <n v="34308891.170400001"/>
    <n v="2315850154.0019999"/>
    <n v="67.5"/>
    <n v="703332268.99320006"/>
  </r>
  <r>
    <n v="31"/>
    <n v="21"/>
    <x v="1"/>
    <x v="0"/>
    <x v="0"/>
    <n v="7618203.4478000002"/>
    <n v="543298193.25100005"/>
    <n v="71.315789473684205"/>
    <n v="159982272.40380001"/>
  </r>
  <r>
    <n v="31"/>
    <n v="21.5"/>
    <x v="1"/>
    <x v="0"/>
    <x v="0"/>
    <n v="1759727.77"/>
    <n v="131099718.86499999"/>
    <n v="74.5"/>
    <n v="37834147.055"/>
  </r>
  <r>
    <n v="31"/>
    <n v="22.5"/>
    <x v="1"/>
    <x v="0"/>
    <x v="0"/>
    <n v="1861067.3219999999"/>
    <n v="184245664.87799999"/>
    <n v="99"/>
    <n v="41874014.744999997"/>
  </r>
  <r>
    <n v="31"/>
    <n v="17"/>
    <x v="2"/>
    <x v="0"/>
    <x v="0"/>
    <n v="1792320.5375000001"/>
    <n v="62731218.8125"/>
    <n v="35"/>
    <n v="30469449.137500003"/>
  </r>
  <r>
    <n v="31"/>
    <n v="18.5"/>
    <x v="2"/>
    <x v="0"/>
    <x v="0"/>
    <n v="5935396.8320000004"/>
    <n v="289647365.4016"/>
    <n v="48.8"/>
    <n v="109804841.392"/>
  </r>
  <r>
    <n v="31"/>
    <n v="19"/>
    <x v="2"/>
    <x v="0"/>
    <x v="0"/>
    <n v="3485919.5701000001"/>
    <n v="191725576.35550001"/>
    <n v="55"/>
    <n v="66232471.831900001"/>
  </r>
  <r>
    <n v="31"/>
    <n v="19.5"/>
    <x v="2"/>
    <x v="0"/>
    <x v="0"/>
    <n v="7996301.0471999999"/>
    <n v="418806267.34710002"/>
    <n v="52.375"/>
    <n v="155927870.42039999"/>
  </r>
  <r>
    <n v="31"/>
    <n v="20"/>
    <x v="2"/>
    <x v="0"/>
    <x v="0"/>
    <n v="14802370.0776"/>
    <n v="866995961.68799996"/>
    <n v="58.571428571428598"/>
    <n v="296047401.55199999"/>
  </r>
  <r>
    <n v="31"/>
    <n v="20.5"/>
    <x v="2"/>
    <x v="0"/>
    <x v="0"/>
    <n v="389873.76329999999"/>
    <n v="29240532.247499999"/>
    <n v="75"/>
    <n v="7992412.1476499997"/>
  </r>
  <r>
    <n v="31"/>
    <n v="21"/>
    <x v="2"/>
    <x v="0"/>
    <x v="0"/>
    <n v="8420119.6001999993"/>
    <n v="639528131.53900003"/>
    <n v="75.952380952380906"/>
    <n v="176822511.60419998"/>
  </r>
  <r>
    <n v="31"/>
    <n v="21.5"/>
    <x v="2"/>
    <x v="0"/>
    <x v="0"/>
    <n v="21116733.239999998"/>
    <n v="1581995265.23"/>
    <n v="74.9166666666667"/>
    <n v="454009764.65999997"/>
  </r>
  <r>
    <n v="31"/>
    <n v="22"/>
    <x v="2"/>
    <x v="0"/>
    <x v="0"/>
    <n v="3592463.7015999998"/>
    <n v="256861154.66440001"/>
    <n v="71.5"/>
    <n v="79034201.435199991"/>
  </r>
  <r>
    <n v="31"/>
    <n v="22.5"/>
    <x v="2"/>
    <x v="0"/>
    <x v="0"/>
    <n v="6513735.6270000003"/>
    <n v="539244256.54949999"/>
    <n v="82.785714285714306"/>
    <n v="146559051.60750002"/>
  </r>
  <r>
    <n v="31"/>
    <n v="23"/>
    <x v="2"/>
    <x v="0"/>
    <x v="0"/>
    <n v="2013090.2955"/>
    <n v="171917911.23570001"/>
    <n v="85.4"/>
    <n v="46301076.796499997"/>
  </r>
  <r>
    <n v="31"/>
    <n v="23.5"/>
    <x v="2"/>
    <x v="0"/>
    <x v="0"/>
    <n v="1246063.5813"/>
    <n v="121698876.4403"/>
    <n v="97.6666666666667"/>
    <n v="29282494.160549998"/>
  </r>
  <r>
    <n v="31"/>
    <n v="24"/>
    <x v="2"/>
    <x v="0"/>
    <x v="0"/>
    <n v="714335.32579999999"/>
    <n v="78934053.5009"/>
    <n v="110.5"/>
    <n v="17144047.819200002"/>
  </r>
  <r>
    <n v="31"/>
    <n v="21.5"/>
    <x v="3"/>
    <x v="0"/>
    <x v="0"/>
    <n v="879863.88500000001"/>
    <n v="68629383.030000001"/>
    <n v="78"/>
    <n v="18917073.5275"/>
  </r>
  <r>
    <n v="31"/>
    <n v="22"/>
    <x v="3"/>
    <x v="0"/>
    <x v="0"/>
    <n v="449057.96269999997"/>
    <n v="34577463.127899997"/>
    <n v="77"/>
    <n v="9879275.1793999989"/>
  </r>
  <r>
    <n v="31"/>
    <n v="22.5"/>
    <x v="3"/>
    <x v="0"/>
    <x v="0"/>
    <n v="930533.66099999996"/>
    <n v="66998423.592"/>
    <n v="72"/>
    <n v="20937007.372499999"/>
  </r>
  <r>
    <n v="31"/>
    <n v="23.5"/>
    <x v="3"/>
    <x v="0"/>
    <x v="0"/>
    <n v="415354.52710000001"/>
    <n v="41535452.710000001"/>
    <n v="100"/>
    <n v="9760831.3868499994"/>
  </r>
  <r>
    <n v="31"/>
    <n v="29.5"/>
    <x v="4"/>
    <x v="0"/>
    <x v="0"/>
    <n v="619562.23719999997"/>
    <n v="128868945.33759999"/>
    <n v="208"/>
    <n v="18277085.997400001"/>
  </r>
  <r>
    <n v="31"/>
    <n v="17"/>
    <x v="1"/>
    <x v="1"/>
    <x v="0"/>
    <n v="1792320.5375000001"/>
    <n v="73485142.037499994"/>
    <n v="41"/>
    <n v="30469449.137500003"/>
  </r>
  <r>
    <n v="31"/>
    <n v="19.5"/>
    <x v="2"/>
    <x v="1"/>
    <x v="0"/>
    <n v="2665433.6823999998"/>
    <n v="154595153.5792"/>
    <n v="58"/>
    <n v="51975956.806799993"/>
  </r>
  <r>
    <n v="31"/>
    <n v="21.5"/>
    <x v="2"/>
    <x v="1"/>
    <x v="0"/>
    <n v="439931.9425"/>
    <n v="30795235.975000001"/>
    <n v="70"/>
    <n v="9458536.7637499999"/>
  </r>
  <r>
    <n v="31"/>
    <n v="22.5"/>
    <x v="2"/>
    <x v="1"/>
    <x v="0"/>
    <n v="930533.66099999996"/>
    <n v="80956428.506999999"/>
    <n v="87"/>
    <n v="20937007.372499999"/>
  </r>
  <r>
    <n v="31"/>
    <n v="23.5"/>
    <x v="2"/>
    <x v="1"/>
    <x v="0"/>
    <n v="415354.52710000001"/>
    <n v="46104352.508100003"/>
    <n v="111"/>
    <n v="9760831.3868499994"/>
  </r>
  <r>
    <n v="31"/>
    <n v="25"/>
    <x v="2"/>
    <x v="1"/>
    <x v="0"/>
    <n v="261921.90169999999"/>
    <n v="34835612.926100001"/>
    <n v="133"/>
    <n v="6548047.5424999995"/>
  </r>
  <r>
    <n v="31"/>
    <n v="21.5"/>
    <x v="3"/>
    <x v="1"/>
    <x v="0"/>
    <n v="439931.9425"/>
    <n v="25955984.607500002"/>
    <n v="59"/>
    <n v="9458536.7637499999"/>
  </r>
  <r>
    <n v="31"/>
    <n v="22"/>
    <x v="3"/>
    <x v="1"/>
    <x v="0"/>
    <n v="2694347.7762000002"/>
    <n v="233510140.604"/>
    <n v="86.6666666666667"/>
    <n v="59275651.076400004"/>
  </r>
  <r>
    <n v="31"/>
    <n v="23"/>
    <x v="3"/>
    <x v="1"/>
    <x v="0"/>
    <n v="402618.05910000001"/>
    <n v="32612062.787099998"/>
    <n v="81"/>
    <n v="9260215.3593000006"/>
  </r>
  <r>
    <n v="31"/>
    <n v="23.5"/>
    <x v="3"/>
    <x v="1"/>
    <x v="0"/>
    <n v="415354.52710000001"/>
    <n v="49011834.197800003"/>
    <n v="118"/>
    <n v="9760831.3868499994"/>
  </r>
  <r>
    <n v="31"/>
    <n v="24"/>
    <x v="3"/>
    <x v="1"/>
    <x v="0"/>
    <n v="357167.6629"/>
    <n v="46788963.839900002"/>
    <n v="131"/>
    <n v="8572023.9096000008"/>
  </r>
  <r>
    <n v="31"/>
    <n v="21.5"/>
    <x v="6"/>
    <x v="1"/>
    <x v="0"/>
    <n v="439931.9425"/>
    <n v="28595576.262499999"/>
    <n v="65"/>
    <n v="9458536.7637499999"/>
  </r>
  <r>
    <n v="41"/>
    <n v="22.5"/>
    <x v="3"/>
    <x v="2"/>
    <x v="1"/>
    <n v="292149.25099999999"/>
    <n v="24540537.083999999"/>
    <n v="84"/>
    <n v="6573358.1475"/>
  </r>
  <r>
    <n v="41"/>
    <n v="8.5"/>
    <x v="0"/>
    <x v="0"/>
    <x v="0"/>
    <n v="95153.965700000001"/>
    <n v="285461.8971"/>
    <n v="3"/>
    <n v="808808.70845000003"/>
  </r>
  <r>
    <n v="41"/>
    <n v="16.5"/>
    <x v="1"/>
    <x v="0"/>
    <x v="0"/>
    <n v="198372.80360000001"/>
    <n v="7339793.7331999997"/>
    <n v="37"/>
    <n v="3273151.2594000003"/>
  </r>
  <r>
    <n v="41"/>
    <n v="17.5"/>
    <x v="1"/>
    <x v="0"/>
    <x v="0"/>
    <n v="639936.1"/>
    <n v="27389265.079999998"/>
    <n v="42.8"/>
    <n v="11198881.75"/>
  </r>
  <r>
    <n v="41"/>
    <n v="18.5"/>
    <x v="1"/>
    <x v="0"/>
    <x v="0"/>
    <n v="837577.37120000005"/>
    <n v="39994319.474799998"/>
    <n v="47.75"/>
    <n v="15495181.3672"/>
  </r>
  <r>
    <n v="41"/>
    <n v="19"/>
    <x v="1"/>
    <x v="0"/>
    <x v="0"/>
    <n v="393305.05"/>
    <n v="21730104.012499999"/>
    <n v="55.25"/>
    <n v="7472795.9500000002"/>
  </r>
  <r>
    <n v="41"/>
    <n v="19.5"/>
    <x v="1"/>
    <x v="0"/>
    <x v="0"/>
    <n v="575972.20319999999"/>
    <n v="32830415.582400002"/>
    <n v="57"/>
    <n v="11231457.962400001"/>
  </r>
  <r>
    <n v="41"/>
    <n v="20"/>
    <x v="1"/>
    <x v="0"/>
    <x v="0"/>
    <n v="1814604.2063"/>
    <n v="113466133.6057"/>
    <n v="62.529411764705898"/>
    <n v="36292084.126000002"/>
  </r>
  <r>
    <n v="41"/>
    <n v="20.5"/>
    <x v="1"/>
    <x v="0"/>
    <x v="0"/>
    <n v="2746678.2045"/>
    <n v="191789791.14899999"/>
    <n v="69.826086956521706"/>
    <n v="56306903.192249998"/>
  </r>
  <r>
    <n v="41"/>
    <n v="21"/>
    <x v="2"/>
    <x v="0"/>
    <x v="0"/>
    <n v="1752346.7039999999"/>
    <n v="106893148.94400001"/>
    <n v="61"/>
    <n v="36799280.783999994"/>
  </r>
  <r>
    <n v="41"/>
    <n v="21.5"/>
    <x v="2"/>
    <x v="0"/>
    <x v="1"/>
    <n v="2437973.676"/>
    <n v="181764481.84400001"/>
    <n v="74.5555555555555"/>
    <n v="52416434.034000002"/>
  </r>
  <r>
    <n v="41"/>
    <n v="22"/>
    <x v="2"/>
    <x v="0"/>
    <x v="0"/>
    <n v="640680.53280000004"/>
    <n v="48051039.960000001"/>
    <n v="75"/>
    <n v="14094971.721600002"/>
  </r>
  <r>
    <n v="41"/>
    <n v="23.5"/>
    <x v="2"/>
    <x v="0"/>
    <x v="0"/>
    <n v="156259.67079999999"/>
    <n v="15000928.3968"/>
    <n v="96"/>
    <n v="3672102.2637999998"/>
  </r>
  <r>
    <n v="41"/>
    <n v="24"/>
    <x v="2"/>
    <x v="0"/>
    <x v="0"/>
    <n v="349442.69939999998"/>
    <n v="32847613.7436"/>
    <n v="94"/>
    <n v="8386624.7855999991"/>
  </r>
  <r>
    <n v="41"/>
    <n v="25.5"/>
    <x v="2"/>
    <x v="0"/>
    <x v="0"/>
    <n v="148296.19279999999"/>
    <n v="18981912.678399999"/>
    <n v="128"/>
    <n v="3781552.9163999995"/>
  </r>
  <r>
    <n v="41"/>
    <n v="21"/>
    <x v="3"/>
    <x v="0"/>
    <x v="1"/>
    <n v="1314260.0279999999"/>
    <n v="89369681.903999999"/>
    <n v="68"/>
    <n v="27599460.588"/>
  </r>
  <r>
    <n v="41"/>
    <n v="21.5"/>
    <x v="3"/>
    <x v="0"/>
    <x v="1"/>
    <n v="406328.946"/>
    <n v="26411381.489999998"/>
    <n v="65"/>
    <n v="8736072.3389999997"/>
  </r>
  <r>
    <n v="41"/>
    <n v="22"/>
    <x v="3"/>
    <x v="0"/>
    <x v="1"/>
    <n v="800850.66599999997"/>
    <n v="64868903.946000002"/>
    <n v="81"/>
    <n v="17618714.651999999"/>
  </r>
  <r>
    <n v="41"/>
    <n v="26"/>
    <x v="3"/>
    <x v="0"/>
    <x v="1"/>
    <n v="312395.46799999999"/>
    <n v="49358483.943999998"/>
    <n v="158"/>
    <n v="8122282.1679999996"/>
  </r>
  <r>
    <n v="41"/>
    <n v="22"/>
    <x v="6"/>
    <x v="0"/>
    <x v="1"/>
    <n v="320340.26640000002"/>
    <n v="22423818.647999998"/>
    <n v="70"/>
    <n v="7047485.8608000008"/>
  </r>
  <r>
    <n v="41"/>
    <n v="23"/>
    <x v="6"/>
    <x v="0"/>
    <x v="1"/>
    <n v="651298.55759999994"/>
    <n v="56011675.953599997"/>
    <n v="86"/>
    <n v="14979866.8248"/>
  </r>
  <r>
    <n v="41"/>
    <n v="25.5"/>
    <x v="6"/>
    <x v="0"/>
    <x v="0"/>
    <n v="444888.5784"/>
    <n v="59170180.927199997"/>
    <n v="133"/>
    <n v="11344658.749199999"/>
  </r>
  <r>
    <n v="41"/>
    <n v="26"/>
    <x v="6"/>
    <x v="0"/>
    <x v="1"/>
    <n v="156197.734"/>
    <n v="19524716.75"/>
    <n v="125"/>
    <n v="4061141.0839999998"/>
  </r>
  <r>
    <n v="41"/>
    <n v="28.5"/>
    <x v="4"/>
    <x v="0"/>
    <x v="1"/>
    <n v="128066.378"/>
    <n v="26125541.112"/>
    <n v="204"/>
    <n v="3649891.773"/>
  </r>
  <r>
    <n v="41"/>
    <n v="24.5"/>
    <x v="5"/>
    <x v="0"/>
    <x v="1"/>
    <n v="200259.9057"/>
    <n v="24031188.684"/>
    <n v="120"/>
    <n v="4906367.6896500001"/>
  </r>
  <r>
    <n v="41"/>
    <n v="27"/>
    <x v="5"/>
    <x v="0"/>
    <x v="1"/>
    <n v="157622.7886"/>
    <n v="21121453.672400001"/>
    <n v="134"/>
    <n v="4255815.2922"/>
  </r>
  <r>
    <n v="41"/>
    <n v="28"/>
    <x v="8"/>
    <x v="0"/>
    <x v="1"/>
    <n v="144374.59020000001"/>
    <n v="25265553.285"/>
    <n v="175"/>
    <n v="4042488.5256000003"/>
  </r>
  <r>
    <n v="41"/>
    <n v="24"/>
    <x v="2"/>
    <x v="1"/>
    <x v="0"/>
    <n v="1397770.7975999999"/>
    <n v="170528037.30720001"/>
    <n v="122"/>
    <n v="33546499.142399997"/>
  </r>
  <r>
    <n v="41"/>
    <n v="25"/>
    <x v="2"/>
    <x v="1"/>
    <x v="1"/>
    <n v="1292498.9231"/>
    <n v="199229476.86070001"/>
    <n v="154.142857142857"/>
    <n v="32312473.077500001"/>
  </r>
  <r>
    <n v="41"/>
    <n v="25.5"/>
    <x v="2"/>
    <x v="1"/>
    <x v="0"/>
    <n v="296592.38559999998"/>
    <n v="37370640.585600004"/>
    <n v="126"/>
    <n v="7563105.832799999"/>
  </r>
  <r>
    <n v="41"/>
    <n v="26"/>
    <x v="2"/>
    <x v="1"/>
    <x v="0"/>
    <n v="156197.734"/>
    <n v="26085021.578000002"/>
    <n v="167"/>
    <n v="4061141.0839999998"/>
  </r>
  <r>
    <n v="41"/>
    <n v="27"/>
    <x v="2"/>
    <x v="1"/>
    <x v="0"/>
    <n v="157622.7886"/>
    <n v="20490962.517999999"/>
    <n v="130"/>
    <n v="4255815.2922"/>
  </r>
  <r>
    <n v="41"/>
    <n v="31.5"/>
    <x v="2"/>
    <x v="1"/>
    <x v="0"/>
    <n v="336437.99459999998"/>
    <n v="55848707.103600003"/>
    <n v="166"/>
    <n v="10597796.829899998"/>
  </r>
  <r>
    <n v="41"/>
    <n v="26"/>
    <x v="3"/>
    <x v="1"/>
    <x v="0"/>
    <n v="312395.46799999999"/>
    <n v="50920461.284000002"/>
    <n v="163"/>
    <n v="8122282.1679999996"/>
  </r>
  <r>
    <n v="41"/>
    <n v="23.5"/>
    <x v="6"/>
    <x v="1"/>
    <x v="1"/>
    <n v="312519.34159999999"/>
    <n v="35627204.942400001"/>
    <n v="114"/>
    <n v="7344204.5275999997"/>
  </r>
  <r>
    <n v="41"/>
    <n v="24.5"/>
    <x v="6"/>
    <x v="1"/>
    <x v="1"/>
    <n v="1401819.3399"/>
    <n v="150395189.1807"/>
    <n v="107.28571428571399"/>
    <n v="34344573.827550001"/>
  </r>
  <r>
    <n v="41"/>
    <n v="25.5"/>
    <x v="6"/>
    <x v="1"/>
    <x v="0"/>
    <n v="148296.19279999999"/>
    <n v="21947836.534400001"/>
    <n v="148"/>
    <n v="3781552.9163999995"/>
  </r>
  <r>
    <n v="41"/>
    <n v="27"/>
    <x v="4"/>
    <x v="1"/>
    <x v="1"/>
    <n v="157622.7886"/>
    <n v="26165382.907600001"/>
    <n v="166"/>
    <n v="4255815.2922"/>
  </r>
  <r>
    <n v="41"/>
    <n v="28"/>
    <x v="4"/>
    <x v="1"/>
    <x v="1"/>
    <n v="144374.59020000001"/>
    <n v="32917406.5656"/>
    <n v="228"/>
    <n v="4042488.5256000003"/>
  </r>
  <r>
    <n v="41"/>
    <n v="29"/>
    <x v="4"/>
    <x v="1"/>
    <x v="1"/>
    <n v="418758.7182"/>
    <n v="88497675.779599994"/>
    <n v="211.333333333333"/>
    <n v="12144002.8278"/>
  </r>
  <r>
    <n v="41"/>
    <n v="30"/>
    <x v="4"/>
    <x v="1"/>
    <x v="0"/>
    <n v="330450.28080000001"/>
    <n v="72038161.214399993"/>
    <n v="218"/>
    <n v="9913508.4240000006"/>
  </r>
  <r>
    <n v="41"/>
    <n v="27.5"/>
    <x v="5"/>
    <x v="1"/>
    <x v="1"/>
    <n v="174481.5649"/>
    <n v="34896312.979999997"/>
    <n v="200"/>
    <n v="4798243.0347499996"/>
  </r>
  <r>
    <n v="41"/>
    <n v="29"/>
    <x v="5"/>
    <x v="1"/>
    <x v="1"/>
    <n v="558344.95759999997"/>
    <n v="118369131.0112"/>
    <n v="212"/>
    <n v="16192003.770399999"/>
  </r>
  <r>
    <n v="41"/>
    <n v="31.5"/>
    <x v="5"/>
    <x v="1"/>
    <x v="1"/>
    <n v="168218.99729999999"/>
    <n v="23214221.6274"/>
    <n v="138"/>
    <n v="5298898.4149499992"/>
  </r>
  <r>
    <n v="41"/>
    <n v="29"/>
    <x v="7"/>
    <x v="1"/>
    <x v="1"/>
    <n v="139586.23939999999"/>
    <n v="24427591.895"/>
    <n v="175"/>
    <n v="4048000.9425999997"/>
  </r>
  <r>
    <n v="41"/>
    <n v="29.5"/>
    <x v="8"/>
    <x v="1"/>
    <x v="1"/>
    <n v="158985.4755"/>
    <n v="36248688.413999997"/>
    <n v="228"/>
    <n v="4690071.5272500003"/>
  </r>
  <r>
    <n v="41"/>
    <n v="32.5"/>
    <x v="8"/>
    <x v="1"/>
    <x v="1"/>
    <n v="152270.1869"/>
    <n v="42331111.9582"/>
    <n v="278"/>
    <n v="4948781.0742499996"/>
  </r>
  <r>
    <n v="41"/>
    <n v="25"/>
    <x v="2"/>
    <x v="2"/>
    <x v="1"/>
    <n v="553928.10990000004"/>
    <n v="83089216.484999999"/>
    <n v="150"/>
    <n v="13848202.747500001"/>
  </r>
  <r>
    <n v="41"/>
    <n v="15"/>
    <x v="1"/>
    <x v="0"/>
    <x v="1"/>
    <n v="3702.6107999999999"/>
    <n v="77754.826799999995"/>
    <n v="21"/>
    <n v="55539.161999999997"/>
  </r>
  <r>
    <n v="41"/>
    <n v="15.5"/>
    <x v="1"/>
    <x v="0"/>
    <x v="1"/>
    <n v="52425.508800000003"/>
    <n v="1415488.7376000001"/>
    <n v="27"/>
    <n v="812595.38640000008"/>
  </r>
  <r>
    <n v="41"/>
    <n v="16.5"/>
    <x v="1"/>
    <x v="0"/>
    <x v="1"/>
    <n v="892677.61620000005"/>
    <n v="33425817.406599998"/>
    <n v="37.4444444444444"/>
    <n v="14729180.667300001"/>
  </r>
  <r>
    <n v="41"/>
    <n v="17"/>
    <x v="1"/>
    <x v="0"/>
    <x v="1"/>
    <n v="111555.7595"/>
    <n v="4127563.1014999999"/>
    <n v="37"/>
    <n v="1896447.9114999999"/>
  </r>
  <r>
    <n v="41"/>
    <n v="17.5"/>
    <x v="1"/>
    <x v="0"/>
    <x v="1"/>
    <n v="511948.88"/>
    <n v="19966006.32"/>
    <n v="39"/>
    <n v="8959105.4000000004"/>
  </r>
  <r>
    <n v="41"/>
    <n v="18"/>
    <x v="1"/>
    <x v="0"/>
    <x v="1"/>
    <n v="1324364.0784"/>
    <n v="59154928.835199997"/>
    <n v="44.6666666666667"/>
    <n v="23838553.411200002"/>
  </r>
  <r>
    <n v="41"/>
    <n v="18.5"/>
    <x v="1"/>
    <x v="0"/>
    <x v="1"/>
    <n v="1884549.0852000001"/>
    <n v="91505327.803599998"/>
    <n v="48.5555555555556"/>
    <n v="34864158.076200001"/>
  </r>
  <r>
    <n v="41"/>
    <n v="19"/>
    <x v="1"/>
    <x v="0"/>
    <x v="1"/>
    <n v="393305.05"/>
    <n v="20845167.649999999"/>
    <n v="53"/>
    <n v="7472795.9500000002"/>
  </r>
  <r>
    <n v="41"/>
    <n v="19.5"/>
    <x v="1"/>
    <x v="0"/>
    <x v="1"/>
    <n v="2975856.3832"/>
    <n v="170007795.31119999"/>
    <n v="57.129032258064498"/>
    <n v="58029199.472400002"/>
  </r>
  <r>
    <n v="41"/>
    <n v="20"/>
    <x v="1"/>
    <x v="0"/>
    <x v="1"/>
    <n v="5443812.6189000001"/>
    <n v="338156830.9152"/>
    <n v="62.117647058823501"/>
    <n v="108876252.37800001"/>
  </r>
  <r>
    <n v="41"/>
    <n v="20.5"/>
    <x v="1"/>
    <x v="0"/>
    <x v="1"/>
    <n v="835945.5405"/>
    <n v="59352133.375500001"/>
    <n v="71"/>
    <n v="17136883.580249999"/>
  </r>
  <r>
    <n v="41"/>
    <n v="21"/>
    <x v="1"/>
    <x v="0"/>
    <x v="1"/>
    <n v="1642825.0349999999"/>
    <n v="110397842.352"/>
    <n v="67.2"/>
    <n v="34499325.734999999"/>
  </r>
  <r>
    <n v="41"/>
    <n v="21.5"/>
    <x v="1"/>
    <x v="0"/>
    <x v="1"/>
    <n v="1489872.8019999999"/>
    <n v="116210078.55599999"/>
    <n v="78"/>
    <n v="32032265.242999997"/>
  </r>
  <r>
    <n v="41"/>
    <n v="18"/>
    <x v="2"/>
    <x v="0"/>
    <x v="1"/>
    <n v="110363.6732"/>
    <n v="4414546.9280000003"/>
    <n v="40"/>
    <n v="1986546.1176"/>
  </r>
  <r>
    <n v="41"/>
    <n v="18.5"/>
    <x v="2"/>
    <x v="0"/>
    <x v="1"/>
    <n v="942274.54260000004"/>
    <n v="44286903.5022"/>
    <n v="47"/>
    <n v="17432079.0381"/>
  </r>
  <r>
    <n v="41"/>
    <n v="19"/>
    <x v="2"/>
    <x v="0"/>
    <x v="1"/>
    <n v="589957.57499999995"/>
    <n v="33430929.25"/>
    <n v="56.6666666666667"/>
    <n v="11209193.924999999"/>
  </r>
  <r>
    <n v="41"/>
    <n v="19.5"/>
    <x v="2"/>
    <x v="0"/>
    <x v="1"/>
    <n v="287986.10159999999"/>
    <n v="18911087.338399999"/>
    <n v="65.6666666666667"/>
    <n v="5615728.9812000003"/>
  </r>
  <r>
    <n v="41"/>
    <n v="20"/>
    <x v="2"/>
    <x v="0"/>
    <x v="1"/>
    <n v="2988759.8692000001"/>
    <n v="188505354.6074"/>
    <n v="63.071428571428598"/>
    <n v="59775197.384000003"/>
  </r>
  <r>
    <n v="41"/>
    <n v="20.5"/>
    <x v="2"/>
    <x v="0"/>
    <x v="1"/>
    <n v="8837138.5710000005"/>
    <n v="585281299.1415"/>
    <n v="66.229729729729698"/>
    <n v="181161340.70550001"/>
  </r>
  <r>
    <n v="41"/>
    <n v="21"/>
    <x v="2"/>
    <x v="0"/>
    <x v="1"/>
    <n v="8104603.5060000001"/>
    <n v="567431767.08899999"/>
    <n v="70.013513513513502"/>
    <n v="170196673.62599999"/>
  </r>
  <r>
    <n v="41"/>
    <n v="21.5"/>
    <x v="2"/>
    <x v="0"/>
    <x v="1"/>
    <n v="11648096.452"/>
    <n v="891214821.55999994"/>
    <n v="76.511627906976699"/>
    <n v="250434073.71799999"/>
  </r>
  <r>
    <n v="41"/>
    <n v="22"/>
    <x v="2"/>
    <x v="0"/>
    <x v="1"/>
    <n v="12333100.2564"/>
    <n v="1052157604.9908"/>
    <n v="85.3116883116883"/>
    <n v="271328205.6408"/>
  </r>
  <r>
    <n v="41"/>
    <n v="22.5"/>
    <x v="2"/>
    <x v="0"/>
    <x v="1"/>
    <n v="8764477.5299999993"/>
    <n v="781061022.54849994"/>
    <n v="89.116666666666703"/>
    <n v="197200744.42499998"/>
  </r>
  <r>
    <n v="41"/>
    <n v="23"/>
    <x v="2"/>
    <x v="0"/>
    <x v="1"/>
    <n v="7327108.773"/>
    <n v="701122897.25639999"/>
    <n v="95.688888888888897"/>
    <n v="168523501.77900001"/>
  </r>
  <r>
    <n v="41"/>
    <n v="23.5"/>
    <x v="2"/>
    <x v="0"/>
    <x v="1"/>
    <n v="6250386.8320000004"/>
    <n v="659572070.44679999"/>
    <n v="105.52500000000001"/>
    <n v="146884090.55200002"/>
  </r>
  <r>
    <n v="41"/>
    <n v="24"/>
    <x v="2"/>
    <x v="0"/>
    <x v="1"/>
    <n v="349442.69939999998"/>
    <n v="40185910.431000002"/>
    <n v="115"/>
    <n v="8386624.7855999991"/>
  </r>
  <r>
    <n v="41"/>
    <n v="24.5"/>
    <x v="2"/>
    <x v="0"/>
    <x v="1"/>
    <n v="3804938.2083000001"/>
    <n v="459997003.39289999"/>
    <n v="120.894736842105"/>
    <n v="93220986.103349999"/>
  </r>
  <r>
    <n v="41"/>
    <n v="25"/>
    <x v="2"/>
    <x v="0"/>
    <x v="1"/>
    <n v="2031069.7363"/>
    <n v="279364410.09289998"/>
    <n v="137.54545454545499"/>
    <n v="50776743.407499999"/>
  </r>
  <r>
    <n v="41"/>
    <n v="25.5"/>
    <x v="2"/>
    <x v="0"/>
    <x v="1"/>
    <n v="148296.19279999999"/>
    <n v="21206355.5704"/>
    <n v="143"/>
    <n v="3781552.9163999995"/>
  </r>
  <r>
    <n v="41"/>
    <n v="26"/>
    <x v="2"/>
    <x v="0"/>
    <x v="1"/>
    <n v="156197.734"/>
    <n v="23585857.833999999"/>
    <n v="151"/>
    <n v="4061141.0839999998"/>
  </r>
  <r>
    <n v="41"/>
    <n v="18.5"/>
    <x v="3"/>
    <x v="0"/>
    <x v="1"/>
    <n v="104697.17140000001"/>
    <n v="4816069.8843999999"/>
    <n v="46"/>
    <n v="1936897.6709"/>
  </r>
  <r>
    <n v="41"/>
    <n v="20"/>
    <x v="3"/>
    <x v="0"/>
    <x v="1"/>
    <n v="320224.27169999998"/>
    <n v="21134801.9322"/>
    <n v="66"/>
    <n v="6404485.4339999994"/>
  </r>
  <r>
    <n v="41"/>
    <n v="20.5"/>
    <x v="3"/>
    <x v="0"/>
    <x v="1"/>
    <n v="835945.5405"/>
    <n v="61501707.622500002"/>
    <n v="73.571428571428598"/>
    <n v="17136883.580249999"/>
  </r>
  <r>
    <n v="41"/>
    <n v="21"/>
    <x v="3"/>
    <x v="0"/>
    <x v="1"/>
    <n v="1533303.3659999999"/>
    <n v="102950368.86"/>
    <n v="67.142857142857096"/>
    <n v="32199370.685999997"/>
  </r>
  <r>
    <n v="41"/>
    <n v="21.5"/>
    <x v="3"/>
    <x v="0"/>
    <x v="1"/>
    <n v="7313921.0279999999"/>
    <n v="530259274.52999997"/>
    <n v="72.5"/>
    <n v="157249302.102"/>
  </r>
  <r>
    <n v="41"/>
    <n v="22"/>
    <x v="3"/>
    <x v="0"/>
    <x v="1"/>
    <n v="3203402.6639999999"/>
    <n v="254029831.2552"/>
    <n v="79.3"/>
    <n v="70474858.607999995"/>
  </r>
  <r>
    <n v="41"/>
    <n v="22.5"/>
    <x v="3"/>
    <x v="0"/>
    <x v="1"/>
    <n v="5989059.6454999996"/>
    <n v="496215502.82349998"/>
    <n v="82.853658536585399"/>
    <n v="134753842.02374998"/>
  </r>
  <r>
    <n v="41"/>
    <n v="23"/>
    <x v="3"/>
    <x v="0"/>
    <x v="1"/>
    <n v="3093668.1486"/>
    <n v="278104484.0952"/>
    <n v="89.894736842105303"/>
    <n v="71154367.417799994"/>
  </r>
  <r>
    <n v="41"/>
    <n v="23.5"/>
    <x v="3"/>
    <x v="0"/>
    <x v="1"/>
    <n v="2968933.7451999998"/>
    <n v="292518103.73760003"/>
    <n v="98.526315789473699"/>
    <n v="69769943.012199998"/>
  </r>
  <r>
    <n v="41"/>
    <n v="24"/>
    <x v="3"/>
    <x v="0"/>
    <x v="1"/>
    <n v="1397770.7975999999"/>
    <n v="151658131.53960001"/>
    <n v="108.5"/>
    <n v="33546499.142399997"/>
  </r>
  <r>
    <n v="41"/>
    <n v="24.5"/>
    <x v="3"/>
    <x v="0"/>
    <x v="1"/>
    <n v="600779.71710000001"/>
    <n v="61680050.955600001"/>
    <n v="102.666666666667"/>
    <n v="14719103.068950001"/>
  </r>
  <r>
    <n v="41"/>
    <n v="25"/>
    <x v="3"/>
    <x v="0"/>
    <x v="1"/>
    <n v="1477141.6264"/>
    <n v="191289840.61880001"/>
    <n v="129.5"/>
    <n v="36928540.659999996"/>
  </r>
  <r>
    <n v="41"/>
    <n v="26"/>
    <x v="3"/>
    <x v="0"/>
    <x v="1"/>
    <n v="312395.46799999999"/>
    <n v="48421297.539999999"/>
    <n v="155"/>
    <n v="8122282.1679999996"/>
  </r>
  <r>
    <n v="41"/>
    <n v="26.5"/>
    <x v="3"/>
    <x v="0"/>
    <x v="1"/>
    <n v="272375.44939999998"/>
    <n v="41945819.207599998"/>
    <n v="154"/>
    <n v="7217949.4090999998"/>
  </r>
  <r>
    <n v="41"/>
    <n v="27.5"/>
    <x v="3"/>
    <x v="0"/>
    <x v="1"/>
    <n v="348963.1298"/>
    <n v="61417510.844800003"/>
    <n v="176"/>
    <n v="9596486.0694999993"/>
  </r>
  <r>
    <n v="41"/>
    <n v="28.5"/>
    <x v="3"/>
    <x v="0"/>
    <x v="1"/>
    <n v="128066.378"/>
    <n v="23564213.552000001"/>
    <n v="184"/>
    <n v="3649891.773"/>
  </r>
  <r>
    <n v="41"/>
    <n v="21.5"/>
    <x v="6"/>
    <x v="0"/>
    <x v="1"/>
    <n v="1489872.8019999999"/>
    <n v="121492354.854"/>
    <n v="81.545454545454504"/>
    <n v="32032265.242999997"/>
  </r>
  <r>
    <n v="41"/>
    <n v="22.5"/>
    <x v="6"/>
    <x v="0"/>
    <x v="1"/>
    <n v="1752895.5060000001"/>
    <n v="134972953.96200001"/>
    <n v="77"/>
    <n v="39440148.884999998"/>
  </r>
  <r>
    <n v="41"/>
    <n v="23"/>
    <x v="6"/>
    <x v="0"/>
    <x v="1"/>
    <n v="814123.19700000004"/>
    <n v="68549173.187399998"/>
    <n v="84.2"/>
    <n v="18724833.530999999"/>
  </r>
  <r>
    <n v="41"/>
    <n v="23.5"/>
    <x v="6"/>
    <x v="0"/>
    <x v="1"/>
    <n v="625038.68319999997"/>
    <n v="56253481.487999998"/>
    <n v="90"/>
    <n v="14688409.055199999"/>
  </r>
  <r>
    <n v="41"/>
    <n v="24.5"/>
    <x v="6"/>
    <x v="0"/>
    <x v="1"/>
    <n v="400519.81140000001"/>
    <n v="48863416.990800001"/>
    <n v="122"/>
    <n v="9812735.3793000001"/>
  </r>
  <r>
    <n v="41"/>
    <n v="25"/>
    <x v="6"/>
    <x v="0"/>
    <x v="1"/>
    <n v="369285.40659999999"/>
    <n v="48561030.967900001"/>
    <n v="131.5"/>
    <n v="9232135.1649999991"/>
  </r>
  <r>
    <n v="41"/>
    <n v="25.5"/>
    <x v="6"/>
    <x v="0"/>
    <x v="1"/>
    <n v="1038073.3496"/>
    <n v="132280203.97759999"/>
    <n v="127.428571428571"/>
    <n v="26470870.414799999"/>
  </r>
  <r>
    <n v="41"/>
    <n v="26.5"/>
    <x v="6"/>
    <x v="0"/>
    <x v="1"/>
    <n v="680938.62349999999"/>
    <n v="108269241.1365"/>
    <n v="159"/>
    <n v="18044873.522750001"/>
  </r>
  <r>
    <n v="41"/>
    <n v="28"/>
    <x v="6"/>
    <x v="0"/>
    <x v="1"/>
    <n v="866247.54119999998"/>
    <n v="163865159.877"/>
    <n v="189.166666666667"/>
    <n v="24254931.1536"/>
  </r>
  <r>
    <n v="41"/>
    <n v="21.5"/>
    <x v="4"/>
    <x v="0"/>
    <x v="1"/>
    <n v="541771.92799999996"/>
    <n v="39549350.744000003"/>
    <n v="73"/>
    <n v="11648096.452"/>
  </r>
  <r>
    <n v="41"/>
    <n v="25"/>
    <x v="4"/>
    <x v="0"/>
    <x v="1"/>
    <n v="184642.70329999999"/>
    <n v="18279627.626699999"/>
    <n v="99"/>
    <n v="4616067.5824999996"/>
  </r>
  <r>
    <n v="41"/>
    <n v="25.5"/>
    <x v="4"/>
    <x v="0"/>
    <x v="1"/>
    <n v="296592.38559999998"/>
    <n v="37963825.356799997"/>
    <n v="128"/>
    <n v="7563105.832799999"/>
  </r>
  <r>
    <n v="41"/>
    <n v="26.5"/>
    <x v="4"/>
    <x v="0"/>
    <x v="1"/>
    <n v="817126.34820000001"/>
    <n v="131829717.5096"/>
    <n v="161.333333333333"/>
    <n v="21653848.227299999"/>
  </r>
  <r>
    <n v="41"/>
    <n v="27"/>
    <x v="4"/>
    <x v="0"/>
    <x v="1"/>
    <n v="1733850.6746"/>
    <n v="302478131.32340002"/>
    <n v="174.45454545454501"/>
    <n v="46813968.214199997"/>
  </r>
  <r>
    <n v="41"/>
    <n v="27.5"/>
    <x v="4"/>
    <x v="0"/>
    <x v="1"/>
    <n v="348963.1298"/>
    <n v="63860252.753399998"/>
    <n v="183"/>
    <n v="9596486.0694999993"/>
  </r>
  <r>
    <n v="41"/>
    <n v="28"/>
    <x v="4"/>
    <x v="0"/>
    <x v="1"/>
    <n v="288749.18040000001"/>
    <n v="56883588.538800001"/>
    <n v="197"/>
    <n v="8084977.0512000006"/>
  </r>
  <r>
    <n v="41"/>
    <n v="28.5"/>
    <x v="4"/>
    <x v="0"/>
    <x v="1"/>
    <n v="384199.13400000002"/>
    <n v="74278499.239999995"/>
    <n v="193.333333333333"/>
    <n v="10949675.319"/>
  </r>
  <r>
    <n v="41"/>
    <n v="29"/>
    <x v="4"/>
    <x v="0"/>
    <x v="1"/>
    <n v="1116689.9151999999"/>
    <n v="228083915.1796"/>
    <n v="204.25"/>
    <n v="32384007.540799998"/>
  </r>
  <r>
    <n v="41"/>
    <n v="26"/>
    <x v="5"/>
    <x v="0"/>
    <x v="1"/>
    <n v="780988.67"/>
    <n v="109026018.332"/>
    <n v="139.6"/>
    <n v="20305705.420000002"/>
  </r>
  <r>
    <n v="41"/>
    <n v="26.5"/>
    <x v="5"/>
    <x v="0"/>
    <x v="1"/>
    <n v="272375.44939999998"/>
    <n v="37315436.5678"/>
    <n v="137"/>
    <n v="7217949.4090999998"/>
  </r>
  <r>
    <n v="41"/>
    <n v="27.5"/>
    <x v="5"/>
    <x v="0"/>
    <x v="1"/>
    <n v="348963.1298"/>
    <n v="64558179.012999997"/>
    <n v="185"/>
    <n v="9596486.0694999993"/>
  </r>
  <r>
    <n v="41"/>
    <n v="28"/>
    <x v="5"/>
    <x v="0"/>
    <x v="1"/>
    <n v="577498.36080000002"/>
    <n v="114489050.02860001"/>
    <n v="198.25"/>
    <n v="16169954.102400001"/>
  </r>
  <r>
    <n v="41"/>
    <n v="29"/>
    <x v="5"/>
    <x v="0"/>
    <x v="1"/>
    <n v="139586.23939999999"/>
    <n v="29313110.274"/>
    <n v="210"/>
    <n v="4048000.9425999997"/>
  </r>
  <r>
    <n v="41"/>
    <n v="29.5"/>
    <x v="5"/>
    <x v="0"/>
    <x v="1"/>
    <n v="158985.4755"/>
    <n v="37043615.791500002"/>
    <n v="233"/>
    <n v="4690071.5272500003"/>
  </r>
  <r>
    <n v="41"/>
    <n v="30"/>
    <x v="5"/>
    <x v="0"/>
    <x v="1"/>
    <n v="495675.42119999998"/>
    <n v="114170572.01639999"/>
    <n v="230.333333333333"/>
    <n v="14870262.636"/>
  </r>
  <r>
    <n v="41"/>
    <n v="28.5"/>
    <x v="7"/>
    <x v="0"/>
    <x v="1"/>
    <n v="512265.51199999999"/>
    <n v="92079725.782000005"/>
    <n v="179.75"/>
    <n v="14599567.092"/>
  </r>
  <r>
    <n v="41"/>
    <n v="29"/>
    <x v="7"/>
    <x v="0"/>
    <x v="1"/>
    <n v="418758.7182"/>
    <n v="87939330.821999997"/>
    <n v="210"/>
    <n v="12144002.8278"/>
  </r>
  <r>
    <n v="41"/>
    <n v="28.5"/>
    <x v="8"/>
    <x v="0"/>
    <x v="1"/>
    <n v="128066.378"/>
    <n v="23948412.686000001"/>
    <n v="187"/>
    <n v="3649891.773"/>
  </r>
  <r>
    <n v="41"/>
    <n v="30.5"/>
    <x v="8"/>
    <x v="0"/>
    <x v="1"/>
    <n v="304540.3738"/>
    <n v="66389801.488399997"/>
    <n v="218"/>
    <n v="9288481.4009000007"/>
  </r>
  <r>
    <n v="41"/>
    <n v="21"/>
    <x v="2"/>
    <x v="1"/>
    <x v="1"/>
    <n v="438086.67599999998"/>
    <n v="33732674.052000001"/>
    <n v="77"/>
    <n v="9199820.1959999986"/>
  </r>
  <r>
    <n v="41"/>
    <n v="21.5"/>
    <x v="2"/>
    <x v="1"/>
    <x v="1"/>
    <n v="812657.89199999999"/>
    <n v="69888578.711999997"/>
    <n v="86"/>
    <n v="17472144.677999999"/>
  </r>
  <r>
    <n v="41"/>
    <n v="22.5"/>
    <x v="2"/>
    <x v="1"/>
    <x v="1"/>
    <n v="2191119.3824999998"/>
    <n v="187705893.76750001"/>
    <n v="85.6666666666667"/>
    <n v="49300186.106249996"/>
  </r>
  <r>
    <n v="41"/>
    <n v="23"/>
    <x v="2"/>
    <x v="1"/>
    <x v="1"/>
    <n v="3419317.4273999999"/>
    <n v="327277525.19400001"/>
    <n v="95.714285714285694"/>
    <n v="78644300.830200002"/>
  </r>
  <r>
    <n v="41"/>
    <n v="23.5"/>
    <x v="2"/>
    <x v="1"/>
    <x v="1"/>
    <n v="1406337.0371999999"/>
    <n v="158916085.20359999"/>
    <n v="113"/>
    <n v="33048920.374199998"/>
  </r>
  <r>
    <n v="41"/>
    <n v="24"/>
    <x v="2"/>
    <x v="1"/>
    <x v="1"/>
    <n v="5416361.8406999996"/>
    <n v="706747859.53649998"/>
    <n v="130.48387096774201"/>
    <n v="129992684.17679998"/>
  </r>
  <r>
    <n v="41"/>
    <n v="24.5"/>
    <x v="2"/>
    <x v="1"/>
    <x v="1"/>
    <n v="1401819.3399"/>
    <n v="189846390.6036"/>
    <n v="135.42857142857099"/>
    <n v="34344573.827550001"/>
  </r>
  <r>
    <n v="41"/>
    <n v="25"/>
    <x v="2"/>
    <x v="1"/>
    <x v="1"/>
    <n v="3692854.0660000001"/>
    <n v="517553497.34990001"/>
    <n v="140.15"/>
    <n v="92321351.650000006"/>
  </r>
  <r>
    <n v="41"/>
    <n v="25.5"/>
    <x v="2"/>
    <x v="1"/>
    <x v="1"/>
    <n v="593184.77119999996"/>
    <n v="92536824.3072"/>
    <n v="156"/>
    <n v="15126211.665599998"/>
  </r>
  <r>
    <n v="41"/>
    <n v="26.5"/>
    <x v="2"/>
    <x v="1"/>
    <x v="1"/>
    <n v="1089501.7975999999"/>
    <n v="174865038.51480001"/>
    <n v="160.5"/>
    <n v="28871797.636399999"/>
  </r>
  <r>
    <n v="41"/>
    <n v="27"/>
    <x v="2"/>
    <x v="1"/>
    <x v="1"/>
    <n v="157622.7886"/>
    <n v="26638251.273400001"/>
    <n v="169"/>
    <n v="4255815.2922"/>
  </r>
  <r>
    <n v="41"/>
    <n v="27.5"/>
    <x v="2"/>
    <x v="1"/>
    <x v="1"/>
    <n v="872407.82449999999"/>
    <n v="168374710.12850001"/>
    <n v="193"/>
    <n v="23991215.173749998"/>
  </r>
  <r>
    <n v="41"/>
    <n v="28"/>
    <x v="2"/>
    <x v="1"/>
    <x v="1"/>
    <n v="577498.36080000002"/>
    <n v="120552782.817"/>
    <n v="208.75"/>
    <n v="16169954.102400001"/>
  </r>
  <r>
    <n v="41"/>
    <n v="21"/>
    <x v="3"/>
    <x v="1"/>
    <x v="1"/>
    <n v="876173.35199999996"/>
    <n v="49941881.064000003"/>
    <n v="57"/>
    <n v="18399640.391999997"/>
  </r>
  <r>
    <n v="41"/>
    <n v="22"/>
    <x v="3"/>
    <x v="1"/>
    <x v="1"/>
    <n v="961020.79920000001"/>
    <n v="73518091.138799995"/>
    <n v="76.5"/>
    <n v="21142457.582400002"/>
  </r>
  <r>
    <n v="41"/>
    <n v="22.5"/>
    <x v="3"/>
    <x v="1"/>
    <x v="1"/>
    <n v="1314671.6295"/>
    <n v="114376431.7665"/>
    <n v="87"/>
    <n v="29580111.66375"/>
  </r>
  <r>
    <n v="41"/>
    <n v="23"/>
    <x v="3"/>
    <x v="1"/>
    <x v="1"/>
    <n v="1302597.1151999999"/>
    <n v="134981626.06259999"/>
    <n v="103.625"/>
    <n v="29959733.649599999"/>
  </r>
  <r>
    <n v="41"/>
    <n v="23.5"/>
    <x v="3"/>
    <x v="1"/>
    <x v="1"/>
    <n v="2187635.3912"/>
    <n v="271423048.1796"/>
    <n v="124.071428571429"/>
    <n v="51409431.6932"/>
  </r>
  <r>
    <n v="41"/>
    <n v="24"/>
    <x v="3"/>
    <x v="1"/>
    <x v="1"/>
    <n v="2620820.2455000002"/>
    <n v="317818135.10430002"/>
    <n v="121.26666666666701"/>
    <n v="62899685.892000005"/>
  </r>
  <r>
    <n v="41"/>
    <n v="24.5"/>
    <x v="3"/>
    <x v="1"/>
    <x v="1"/>
    <n v="1201559.4342"/>
    <n v="140582453.80140001"/>
    <n v="117"/>
    <n v="29438206.137900002"/>
  </r>
  <r>
    <n v="41"/>
    <n v="25"/>
    <x v="3"/>
    <x v="1"/>
    <x v="1"/>
    <n v="2215712.4396000002"/>
    <n v="278995124.68629998"/>
    <n v="125.916666666667"/>
    <n v="55392810.990000002"/>
  </r>
  <r>
    <n v="41"/>
    <n v="25.5"/>
    <x v="3"/>
    <x v="1"/>
    <x v="1"/>
    <n v="593184.77119999996"/>
    <n v="83045867.967999995"/>
    <n v="140"/>
    <n v="15126211.665599998"/>
  </r>
  <r>
    <n v="41"/>
    <n v="26.5"/>
    <x v="3"/>
    <x v="1"/>
    <x v="1"/>
    <n v="817126.34820000001"/>
    <n v="120934699.5336"/>
    <n v="148"/>
    <n v="21653848.227299999"/>
  </r>
  <r>
    <n v="41"/>
    <n v="22"/>
    <x v="6"/>
    <x v="1"/>
    <x v="1"/>
    <n v="320340.26640000002"/>
    <n v="24666200.512800001"/>
    <n v="77"/>
    <n v="7047485.8608000008"/>
  </r>
  <r>
    <n v="41"/>
    <n v="23.5"/>
    <x v="6"/>
    <x v="1"/>
    <x v="1"/>
    <n v="156259.67079999999"/>
    <n v="15313447.738399999"/>
    <n v="98"/>
    <n v="3672102.2637999998"/>
  </r>
  <r>
    <n v="41"/>
    <n v="24.5"/>
    <x v="6"/>
    <x v="1"/>
    <x v="1"/>
    <n v="1602079.2456"/>
    <n v="219284596.74149999"/>
    <n v="136.875"/>
    <n v="39250941.517200001"/>
  </r>
  <r>
    <n v="41"/>
    <n v="25.5"/>
    <x v="6"/>
    <x v="1"/>
    <x v="1"/>
    <n v="593184.77119999996"/>
    <n v="81266313.654400006"/>
    <n v="137"/>
    <n v="15126211.665599998"/>
  </r>
  <r>
    <n v="41"/>
    <n v="26"/>
    <x v="6"/>
    <x v="1"/>
    <x v="1"/>
    <n v="1561977.34"/>
    <n v="206024811.146"/>
    <n v="131.9"/>
    <n v="40611410.840000004"/>
  </r>
  <r>
    <n v="41"/>
    <n v="27"/>
    <x v="6"/>
    <x v="1"/>
    <x v="1"/>
    <n v="630491.1544"/>
    <n v="91578840.176599994"/>
    <n v="145.25"/>
    <n v="17023261.1688"/>
  </r>
  <r>
    <n v="41"/>
    <n v="23"/>
    <x v="4"/>
    <x v="1"/>
    <x v="1"/>
    <n v="162824.63939999999"/>
    <n v="14328568.267200001"/>
    <n v="88"/>
    <n v="3744966.7061999999"/>
  </r>
  <r>
    <n v="41"/>
    <n v="24.5"/>
    <x v="4"/>
    <x v="1"/>
    <x v="1"/>
    <n v="200259.9057"/>
    <n v="21828329.721299998"/>
    <n v="109"/>
    <n v="4906367.6896500001"/>
  </r>
  <r>
    <n v="41"/>
    <n v="25.5"/>
    <x v="4"/>
    <x v="1"/>
    <x v="1"/>
    <n v="593184.77119999996"/>
    <n v="82452683.196799994"/>
    <n v="139"/>
    <n v="15126211.665599998"/>
  </r>
  <r>
    <n v="41"/>
    <n v="27"/>
    <x v="4"/>
    <x v="1"/>
    <x v="1"/>
    <n v="472868.36580000003"/>
    <n v="70930254.870000005"/>
    <n v="150"/>
    <n v="12767445.876600001"/>
  </r>
  <r>
    <n v="41"/>
    <n v="27.5"/>
    <x v="4"/>
    <x v="1"/>
    <x v="1"/>
    <n v="348963.1298"/>
    <n v="55834100.767999999"/>
    <n v="160"/>
    <n v="9596486.0694999993"/>
  </r>
  <r>
    <n v="41"/>
    <n v="29.5"/>
    <x v="4"/>
    <x v="1"/>
    <x v="1"/>
    <n v="476956.4265"/>
    <n v="87759982.475999996"/>
    <n v="184"/>
    <n v="14070214.58175"/>
  </r>
  <r>
    <n v="41"/>
    <n v="30"/>
    <x v="4"/>
    <x v="1"/>
    <x v="1"/>
    <n v="165225.1404"/>
    <n v="41801960.521200001"/>
    <n v="253"/>
    <n v="4956754.2120000003"/>
  </r>
  <r>
    <n v="41"/>
    <n v="30.5"/>
    <x v="4"/>
    <x v="1"/>
    <x v="1"/>
    <n v="152270.1869"/>
    <n v="35631223.7346"/>
    <n v="234"/>
    <n v="4644240.7004500004"/>
  </r>
  <r>
    <n v="41"/>
    <n v="26.5"/>
    <x v="5"/>
    <x v="1"/>
    <x v="1"/>
    <n v="817126.34820000001"/>
    <n v="127471710.31919999"/>
    <n v="156"/>
    <n v="21653848.227299999"/>
  </r>
  <r>
    <n v="41"/>
    <n v="27"/>
    <x v="5"/>
    <x v="1"/>
    <x v="1"/>
    <n v="472868.36580000003"/>
    <n v="72348859.967399999"/>
    <n v="153"/>
    <n v="12767445.876600001"/>
  </r>
  <r>
    <n v="41"/>
    <n v="27.5"/>
    <x v="5"/>
    <x v="1"/>
    <x v="1"/>
    <n v="348963.1298"/>
    <n v="47110022.523000002"/>
    <n v="135"/>
    <n v="9596486.0694999993"/>
  </r>
  <r>
    <n v="41"/>
    <n v="28"/>
    <x v="5"/>
    <x v="1"/>
    <x v="1"/>
    <n v="433123.77059999999"/>
    <n v="78684151.658999994"/>
    <n v="181.666666666667"/>
    <n v="12127465.5768"/>
  </r>
  <r>
    <n v="41"/>
    <n v="29"/>
    <x v="5"/>
    <x v="1"/>
    <x v="1"/>
    <n v="697931.19700000004"/>
    <n v="147821827.5246"/>
    <n v="211.8"/>
    <n v="20240004.713"/>
  </r>
  <r>
    <n v="41"/>
    <n v="29.5"/>
    <x v="5"/>
    <x v="1"/>
    <x v="1"/>
    <n v="1430869.2794999999"/>
    <n v="322422544.31400001"/>
    <n v="225.333333333333"/>
    <n v="42210643.745250002"/>
  </r>
  <r>
    <n v="41"/>
    <n v="30"/>
    <x v="5"/>
    <x v="1"/>
    <x v="1"/>
    <n v="495675.42119999998"/>
    <n v="112518320.6124"/>
    <n v="227"/>
    <n v="14870262.636"/>
  </r>
  <r>
    <n v="41"/>
    <n v="30.5"/>
    <x v="5"/>
    <x v="1"/>
    <x v="1"/>
    <n v="152270.1869"/>
    <n v="43853813.827200003"/>
    <n v="288"/>
    <n v="4644240.7004500004"/>
  </r>
  <r>
    <n v="41"/>
    <n v="31.5"/>
    <x v="5"/>
    <x v="1"/>
    <x v="1"/>
    <n v="168218.99729999999"/>
    <n v="43736939.298"/>
    <n v="260"/>
    <n v="5298898.4149499992"/>
  </r>
  <r>
    <n v="41"/>
    <n v="26.5"/>
    <x v="7"/>
    <x v="1"/>
    <x v="1"/>
    <n v="680938.62349999999"/>
    <n v="100097977.65449999"/>
    <n v="147"/>
    <n v="18044873.522750001"/>
  </r>
  <r>
    <n v="41"/>
    <n v="27.5"/>
    <x v="7"/>
    <x v="1"/>
    <x v="1"/>
    <n v="348963.1298"/>
    <n v="68047810.311000004"/>
    <n v="195"/>
    <n v="9596486.0694999993"/>
  </r>
  <r>
    <n v="41"/>
    <n v="28"/>
    <x v="7"/>
    <x v="1"/>
    <x v="1"/>
    <n v="144374.59020000001"/>
    <n v="25843051.645799998"/>
    <n v="179"/>
    <n v="4042488.5256000003"/>
  </r>
  <r>
    <n v="41"/>
    <n v="30"/>
    <x v="7"/>
    <x v="1"/>
    <x v="1"/>
    <n v="495675.42119999998"/>
    <n v="103761388.17120001"/>
    <n v="209.333333333333"/>
    <n v="14870262.636"/>
  </r>
  <r>
    <n v="41"/>
    <n v="29"/>
    <x v="8"/>
    <x v="1"/>
    <x v="1"/>
    <n v="139586.23939999999"/>
    <n v="24846350.613200001"/>
    <n v="178"/>
    <n v="4048000.9425999997"/>
  </r>
  <r>
    <n v="41"/>
    <n v="29.5"/>
    <x v="8"/>
    <x v="1"/>
    <x v="1"/>
    <n v="158985.4755"/>
    <n v="28776371.065499999"/>
    <n v="181"/>
    <n v="4690071.5272500003"/>
  </r>
  <r>
    <n v="41"/>
    <n v="30"/>
    <x v="8"/>
    <x v="1"/>
    <x v="1"/>
    <n v="165225.1404"/>
    <n v="38167007.432400003"/>
    <n v="231"/>
    <n v="4956754.2120000003"/>
  </r>
  <r>
    <n v="41"/>
    <n v="31.5"/>
    <x v="9"/>
    <x v="1"/>
    <x v="1"/>
    <n v="168218.99729999999"/>
    <n v="42054749.325000003"/>
    <n v="250"/>
    <n v="5298898.4149499992"/>
  </r>
  <r>
    <n v="41"/>
    <n v="10"/>
    <x v="0"/>
    <x v="0"/>
    <x v="0"/>
    <n v="95153.965700000001"/>
    <n v="570923.7942"/>
    <n v="6"/>
    <n v="951539.65700000001"/>
  </r>
  <r>
    <n v="41"/>
    <n v="13.5"/>
    <x v="1"/>
    <x v="0"/>
    <x v="0"/>
    <n v="4209.9656000000004"/>
    <n v="58939.518400000001"/>
    <n v="14"/>
    <n v="56834.535600000003"/>
  </r>
  <r>
    <n v="41"/>
    <n v="15"/>
    <x v="1"/>
    <x v="0"/>
    <x v="0"/>
    <n v="7405.2215999999999"/>
    <n v="162914.87520000001"/>
    <n v="22"/>
    <n v="111078.32399999999"/>
  </r>
  <r>
    <n v="41"/>
    <n v="15.5"/>
    <x v="1"/>
    <x v="0"/>
    <x v="0"/>
    <n v="131063.772"/>
    <n v="3460083.5808000001"/>
    <n v="26.4"/>
    <n v="2031488.466"/>
  </r>
  <r>
    <n v="41"/>
    <n v="16"/>
    <x v="1"/>
    <x v="0"/>
    <x v="0"/>
    <n v="853015.61380000005"/>
    <n v="26199765.280999999"/>
    <n v="30.714285714285701"/>
    <n v="13648249.820800001"/>
  </r>
  <r>
    <n v="41"/>
    <n v="16.5"/>
    <x v="1"/>
    <x v="0"/>
    <x v="0"/>
    <n v="3471524.0630000001"/>
    <n v="117833445.33840001"/>
    <n v="33.9428571428571"/>
    <n v="57280147.039499998"/>
  </r>
  <r>
    <n v="41"/>
    <n v="17"/>
    <x v="1"/>
    <x v="0"/>
    <x v="0"/>
    <n v="1896447.9114999999"/>
    <n v="71841909.118000001"/>
    <n v="37.882352941176499"/>
    <n v="32239614.495499998"/>
  </r>
  <r>
    <n v="41"/>
    <n v="17.5"/>
    <x v="1"/>
    <x v="0"/>
    <x v="0"/>
    <n v="2047795.52"/>
    <n v="84215590.760000005"/>
    <n v="41.125"/>
    <n v="35836421.600000001"/>
  </r>
  <r>
    <n v="41"/>
    <n v="18"/>
    <x v="1"/>
    <x v="0"/>
    <x v="0"/>
    <n v="4635274.2744000005"/>
    <n v="204724613.78600001"/>
    <n v="44.1666666666667"/>
    <n v="83434936.939200014"/>
  </r>
  <r>
    <n v="41"/>
    <n v="18.5"/>
    <x v="1"/>
    <x v="0"/>
    <x v="0"/>
    <n v="8375773.7120000003"/>
    <n v="406539116.54619998"/>
    <n v="48.537500000000001"/>
    <n v="154951813.67199999"/>
  </r>
  <r>
    <n v="41"/>
    <n v="19"/>
    <x v="1"/>
    <x v="0"/>
    <x v="0"/>
    <n v="15928854.525"/>
    <n v="845114226.1875"/>
    <n v="53.0555555555556"/>
    <n v="302648235.97500002"/>
  </r>
  <r>
    <n v="41"/>
    <n v="19.5"/>
    <x v="1"/>
    <x v="0"/>
    <x v="0"/>
    <n v="28030647.222399998"/>
    <n v="1593427100.1528001"/>
    <n v="56.845890410958901"/>
    <n v="546597620.83679998"/>
  </r>
  <r>
    <n v="41"/>
    <n v="20"/>
    <x v="1"/>
    <x v="0"/>
    <x v="0"/>
    <n v="21561767.627799999"/>
    <n v="1348144183.8570001"/>
    <n v="62.524752475247503"/>
    <n v="431235352.55599999"/>
  </r>
  <r>
    <n v="41"/>
    <n v="20.5"/>
    <x v="1"/>
    <x v="0"/>
    <x v="0"/>
    <n v="21256900.886999998"/>
    <n v="1407851710.9935"/>
    <n v="66.230337078651701"/>
    <n v="435766468.18349999"/>
  </r>
  <r>
    <n v="41"/>
    <n v="21"/>
    <x v="1"/>
    <x v="0"/>
    <x v="0"/>
    <n v="18290118.723000001"/>
    <n v="1340983315.2360001"/>
    <n v="73.317365269461106"/>
    <n v="384092493.18300003"/>
  </r>
  <r>
    <n v="41"/>
    <n v="21.5"/>
    <x v="1"/>
    <x v="0"/>
    <x v="0"/>
    <n v="11918982.415999999"/>
    <n v="931035058.26800001"/>
    <n v="78.113636363636402"/>
    <n v="256258121.94399998"/>
  </r>
  <r>
    <n v="41"/>
    <n v="22"/>
    <x v="1"/>
    <x v="0"/>
    <x v="0"/>
    <n v="9129697.5923999995"/>
    <n v="786595524.14520001"/>
    <n v="86.157894736842096"/>
    <n v="200853347.03279999"/>
  </r>
  <r>
    <n v="41"/>
    <n v="22.5"/>
    <x v="1"/>
    <x v="0"/>
    <x v="0"/>
    <n v="3213641.7609999999"/>
    <n v="295070743.50999999"/>
    <n v="91.818181818181799"/>
    <n v="72306939.622500002"/>
  </r>
  <r>
    <n v="41"/>
    <n v="23"/>
    <x v="1"/>
    <x v="0"/>
    <x v="0"/>
    <n v="3256492.7880000002"/>
    <n v="332162264.37599999"/>
    <n v="102"/>
    <n v="74899334.123999998"/>
  </r>
  <r>
    <n v="41"/>
    <n v="23.5"/>
    <x v="1"/>
    <x v="0"/>
    <x v="0"/>
    <n v="1250077.3663999999"/>
    <n v="131258123.472"/>
    <n v="105"/>
    <n v="29376818.110399999"/>
  </r>
  <r>
    <n v="41"/>
    <n v="18.5"/>
    <x v="2"/>
    <x v="0"/>
    <x v="0"/>
    <n v="1675154.7424000001"/>
    <n v="84595314.4912"/>
    <n v="50.5"/>
    <n v="30990362.7344"/>
  </r>
  <r>
    <n v="41"/>
    <n v="19"/>
    <x v="2"/>
    <x v="0"/>
    <x v="0"/>
    <n v="3048114.1375000002"/>
    <n v="164696489.6875"/>
    <n v="54.0322580645161"/>
    <n v="57914168.612500004"/>
  </r>
  <r>
    <n v="41"/>
    <n v="19.5"/>
    <x v="2"/>
    <x v="0"/>
    <x v="0"/>
    <n v="1343935.1407999999"/>
    <n v="75260367.884800002"/>
    <n v="56"/>
    <n v="26206735.2456"/>
  </r>
  <r>
    <n v="41"/>
    <n v="20"/>
    <x v="2"/>
    <x v="0"/>
    <x v="0"/>
    <n v="6084261.1623"/>
    <n v="363134324.10780001"/>
    <n v="59.684210526315802"/>
    <n v="121685223.24599999"/>
  </r>
  <r>
    <n v="41"/>
    <n v="20.5"/>
    <x v="2"/>
    <x v="0"/>
    <x v="0"/>
    <n v="7523509.8645000001"/>
    <n v="526168007.34899998"/>
    <n v="69.936507936507894"/>
    <n v="154231952.22225001"/>
  </r>
  <r>
    <n v="41"/>
    <n v="21"/>
    <x v="2"/>
    <x v="0"/>
    <x v="0"/>
    <n v="9637906.8719999995"/>
    <n v="731714270.58899999"/>
    <n v="75.920454545454504"/>
    <n v="202396044.31199998"/>
  </r>
  <r>
    <n v="41"/>
    <n v="21.5"/>
    <x v="2"/>
    <x v="0"/>
    <x v="0"/>
    <n v="7855692.9560000002"/>
    <n v="650261756.58200002"/>
    <n v="82.775862068965495"/>
    <n v="168897398.55400002"/>
  </r>
  <r>
    <n v="41"/>
    <n v="22"/>
    <x v="2"/>
    <x v="0"/>
    <x v="0"/>
    <n v="14575482.121200001"/>
    <n v="1356000347.6712"/>
    <n v="93.032967032966994"/>
    <n v="320660606.66640002"/>
  </r>
  <r>
    <n v="41"/>
    <n v="22.5"/>
    <x v="2"/>
    <x v="0"/>
    <x v="0"/>
    <n v="10955596.9125"/>
    <n v="1068974109.409"/>
    <n v="97.573333333333295"/>
    <n v="246500930.53125"/>
  </r>
  <r>
    <n v="41"/>
    <n v="23"/>
    <x v="2"/>
    <x v="0"/>
    <x v="0"/>
    <n v="7001459.4941999996"/>
    <n v="748504867.32179999"/>
    <n v="106.906976744186"/>
    <n v="161033568.36659998"/>
  </r>
  <r>
    <n v="41"/>
    <n v="23.5"/>
    <x v="2"/>
    <x v="0"/>
    <x v="0"/>
    <n v="8750541.5647999998"/>
    <n v="951933914.51359999"/>
    <n v="108.78571428571399"/>
    <n v="205637726.7728"/>
  </r>
  <r>
    <n v="41"/>
    <n v="24"/>
    <x v="2"/>
    <x v="0"/>
    <x v="0"/>
    <n v="3843869.6934000002"/>
    <n v="465632396.95050001"/>
    <n v="121.136363636364"/>
    <n v="92252872.641600013"/>
  </r>
  <r>
    <n v="41"/>
    <n v="24.5"/>
    <x v="2"/>
    <x v="0"/>
    <x v="0"/>
    <n v="2603378.7741"/>
    <n v="330228584.4993"/>
    <n v="126.846153846154"/>
    <n v="63782779.965450004"/>
  </r>
  <r>
    <n v="41"/>
    <n v="25"/>
    <x v="2"/>
    <x v="0"/>
    <x v="0"/>
    <n v="1661784.3296999999"/>
    <n v="199414119.56400001"/>
    <n v="120"/>
    <n v="41544608.2425"/>
  </r>
  <r>
    <n v="41"/>
    <n v="25.5"/>
    <x v="2"/>
    <x v="0"/>
    <x v="0"/>
    <n v="148296.19279999999"/>
    <n v="23430798.462400001"/>
    <n v="158"/>
    <n v="3781552.9163999995"/>
  </r>
  <r>
    <n v="41"/>
    <n v="26"/>
    <x v="2"/>
    <x v="0"/>
    <x v="0"/>
    <n v="937186.40399999998"/>
    <n v="134954842.176"/>
    <n v="144"/>
    <n v="24366846.504000001"/>
  </r>
  <r>
    <n v="41"/>
    <n v="26.5"/>
    <x v="2"/>
    <x v="0"/>
    <x v="0"/>
    <n v="272375.44939999998"/>
    <n v="35136432.972599998"/>
    <n v="129"/>
    <n v="7217949.4090999998"/>
  </r>
  <r>
    <n v="41"/>
    <n v="22.5"/>
    <x v="3"/>
    <x v="0"/>
    <x v="0"/>
    <n v="292149.25099999999"/>
    <n v="21034746.072000001"/>
    <n v="72"/>
    <n v="6573358.1475"/>
  </r>
  <r>
    <n v="41"/>
    <n v="23"/>
    <x v="3"/>
    <x v="0"/>
    <x v="0"/>
    <n v="651298.55759999994"/>
    <n v="56011675.953599997"/>
    <n v="86"/>
    <n v="14979866.8248"/>
  </r>
  <r>
    <n v="41"/>
    <n v="24"/>
    <x v="3"/>
    <x v="0"/>
    <x v="0"/>
    <n v="2795541.5951999999"/>
    <n v="315896200.25760001"/>
    <n v="113"/>
    <n v="67092998.284799993"/>
  </r>
  <r>
    <n v="41"/>
    <n v="24.5"/>
    <x v="3"/>
    <x v="0"/>
    <x v="0"/>
    <n v="1201559.4342"/>
    <n v="152598048.14340001"/>
    <n v="127"/>
    <n v="29438206.137900002"/>
  </r>
  <r>
    <n v="41"/>
    <n v="25"/>
    <x v="3"/>
    <x v="0"/>
    <x v="0"/>
    <n v="184642.70329999999"/>
    <n v="19756769.2531"/>
    <n v="107"/>
    <n v="4616067.5824999996"/>
  </r>
  <r>
    <n v="41"/>
    <n v="25.5"/>
    <x v="3"/>
    <x v="0"/>
    <x v="0"/>
    <n v="444888.5784"/>
    <n v="66733286.759999998"/>
    <n v="150"/>
    <n v="11344658.749199999"/>
  </r>
  <r>
    <n v="41"/>
    <n v="27"/>
    <x v="3"/>
    <x v="0"/>
    <x v="0"/>
    <n v="157622.7886"/>
    <n v="27741610.7936"/>
    <n v="176"/>
    <n v="4255815.2922"/>
  </r>
  <r>
    <n v="41"/>
    <n v="21.5"/>
    <x v="6"/>
    <x v="0"/>
    <x v="0"/>
    <n v="1218986.838"/>
    <n v="74358197.118000001"/>
    <n v="61"/>
    <n v="26208217.017000001"/>
  </r>
  <r>
    <n v="41"/>
    <n v="24.5"/>
    <x v="6"/>
    <x v="0"/>
    <x v="0"/>
    <n v="200259.9057"/>
    <n v="23029889.155499998"/>
    <n v="115"/>
    <n v="4906367.6896500001"/>
  </r>
  <r>
    <n v="41"/>
    <n v="25.5"/>
    <x v="6"/>
    <x v="0"/>
    <x v="0"/>
    <n v="296592.38559999998"/>
    <n v="42264414.947999999"/>
    <n v="142.5"/>
    <n v="7563105.832799999"/>
  </r>
  <r>
    <n v="41"/>
    <n v="27"/>
    <x v="6"/>
    <x v="0"/>
    <x v="0"/>
    <n v="157622.7886"/>
    <n v="26165382.907600001"/>
    <n v="166"/>
    <n v="4255815.2922"/>
  </r>
  <r>
    <n v="41"/>
    <n v="30"/>
    <x v="6"/>
    <x v="0"/>
    <x v="0"/>
    <n v="165225.1404"/>
    <n v="32218902.377999999"/>
    <n v="195"/>
    <n v="4956754.2120000003"/>
  </r>
  <r>
    <n v="41"/>
    <n v="28.5"/>
    <x v="4"/>
    <x v="0"/>
    <x v="0"/>
    <n v="256132.75599999999"/>
    <n v="48409090.884000003"/>
    <n v="189"/>
    <n v="7299783.5460000001"/>
  </r>
  <r>
    <n v="41"/>
    <n v="27.5"/>
    <x v="5"/>
    <x v="0"/>
    <x v="0"/>
    <n v="174481.5649"/>
    <n v="27742568.8191"/>
    <n v="159"/>
    <n v="4798243.0347499996"/>
  </r>
  <r>
    <n v="41"/>
    <n v="22"/>
    <x v="1"/>
    <x v="1"/>
    <x v="0"/>
    <n v="1441531.1987999999"/>
    <n v="131179339.0908"/>
    <n v="91"/>
    <n v="31713686.373599999"/>
  </r>
  <r>
    <n v="41"/>
    <n v="23"/>
    <x v="1"/>
    <x v="1"/>
    <x v="0"/>
    <n v="1465421.7546000001"/>
    <n v="167058080.0244"/>
    <n v="114"/>
    <n v="33704700.355800003"/>
  </r>
  <r>
    <n v="41"/>
    <n v="22"/>
    <x v="2"/>
    <x v="1"/>
    <x v="0"/>
    <n v="4965274.1292000003"/>
    <n v="458406921.2184"/>
    <n v="92.322580645161295"/>
    <n v="109236030.84240001"/>
  </r>
  <r>
    <n v="41"/>
    <n v="22.5"/>
    <x v="2"/>
    <x v="1"/>
    <x v="0"/>
    <n v="4236164.1394999996"/>
    <n v="412076518.53549999"/>
    <n v="97.275862068965495"/>
    <n v="95313693.138749987"/>
  </r>
  <r>
    <n v="41"/>
    <n v="23"/>
    <x v="2"/>
    <x v="1"/>
    <x v="0"/>
    <n v="976947.83640000003"/>
    <n v="114302896.85879999"/>
    <n v="117"/>
    <n v="22469800.237199999"/>
  </r>
  <r>
    <n v="41"/>
    <n v="23.5"/>
    <x v="2"/>
    <x v="1"/>
    <x v="0"/>
    <n v="2812674.0743999998"/>
    <n v="336895850.24479997"/>
    <n v="119.777777777778"/>
    <n v="66097840.748399995"/>
  </r>
  <r>
    <n v="41"/>
    <n v="24"/>
    <x v="2"/>
    <x v="1"/>
    <x v="0"/>
    <n v="3669148.3437000001"/>
    <n v="478212334.12889999"/>
    <n v="130.333333333333"/>
    <n v="88059560.248800009"/>
  </r>
  <r>
    <n v="41"/>
    <n v="24.5"/>
    <x v="2"/>
    <x v="1"/>
    <x v="0"/>
    <n v="4605977.8311000001"/>
    <n v="592769320.87199998"/>
    <n v="128.695652173913"/>
    <n v="112846456.86195"/>
  </r>
  <r>
    <n v="41"/>
    <n v="25"/>
    <x v="2"/>
    <x v="1"/>
    <x v="0"/>
    <n v="3508211.3626999999"/>
    <n v="543772761.21850002"/>
    <n v="155"/>
    <n v="87705284.067499995"/>
  </r>
  <r>
    <n v="41"/>
    <n v="25.5"/>
    <x v="2"/>
    <x v="1"/>
    <x v="0"/>
    <n v="2372739.0847999998"/>
    <n v="358135305.61199999"/>
    <n v="150.9375"/>
    <n v="60504846.662399992"/>
  </r>
  <r>
    <n v="41"/>
    <n v="26"/>
    <x v="2"/>
    <x v="1"/>
    <x v="0"/>
    <n v="5623118.4239999996"/>
    <n v="953430968.33599997"/>
    <n v="169.555555555556"/>
    <n v="146201079.02399999"/>
  </r>
  <r>
    <n v="41"/>
    <n v="26.5"/>
    <x v="2"/>
    <x v="1"/>
    <x v="0"/>
    <n v="2723754.4939999999"/>
    <n v="461540199.00830001"/>
    <n v="169.45"/>
    <n v="72179494.091000006"/>
  </r>
  <r>
    <n v="41"/>
    <n v="27"/>
    <x v="2"/>
    <x v="1"/>
    <x v="0"/>
    <n v="2364341.8289999999"/>
    <n v="418961372.0988"/>
    <n v="177.2"/>
    <n v="63837229.383000001"/>
  </r>
  <r>
    <n v="41"/>
    <n v="27.5"/>
    <x v="2"/>
    <x v="1"/>
    <x v="0"/>
    <n v="1570334.0841000001"/>
    <n v="293477992.16180003"/>
    <n v="186.888888888889"/>
    <n v="43184187.312750004"/>
  </r>
  <r>
    <n v="41"/>
    <n v="28"/>
    <x v="2"/>
    <x v="1"/>
    <x v="0"/>
    <n v="433123.77059999999"/>
    <n v="92255363.137799993"/>
    <n v="213"/>
    <n v="12127465.5768"/>
  </r>
  <r>
    <n v="41"/>
    <n v="28.5"/>
    <x v="2"/>
    <x v="1"/>
    <x v="0"/>
    <n v="128066.378"/>
    <n v="28814935.050000001"/>
    <n v="225"/>
    <n v="3649891.773"/>
  </r>
  <r>
    <n v="41"/>
    <n v="22.5"/>
    <x v="3"/>
    <x v="1"/>
    <x v="0"/>
    <n v="1314671.6295"/>
    <n v="144613879.245"/>
    <n v="110"/>
    <n v="29580111.66375"/>
  </r>
  <r>
    <n v="41"/>
    <n v="23"/>
    <x v="3"/>
    <x v="1"/>
    <x v="0"/>
    <n v="162824.63939999999"/>
    <n v="12537497.2338"/>
    <n v="77"/>
    <n v="3744966.7061999999"/>
  </r>
  <r>
    <n v="41"/>
    <n v="24"/>
    <x v="3"/>
    <x v="1"/>
    <x v="0"/>
    <n v="174721.34969999999"/>
    <n v="15375478.773600001"/>
    <n v="88"/>
    <n v="4193312.3927999996"/>
  </r>
  <r>
    <n v="41"/>
    <n v="24.5"/>
    <x v="3"/>
    <x v="1"/>
    <x v="0"/>
    <n v="2202858.9627"/>
    <n v="257333978.82449999"/>
    <n v="116.818181818182"/>
    <n v="53970044.586149998"/>
  </r>
  <r>
    <n v="41"/>
    <n v="25"/>
    <x v="3"/>
    <x v="1"/>
    <x v="0"/>
    <n v="2215712.4396000002"/>
    <n v="307614743.69779998"/>
    <n v="138.833333333333"/>
    <n v="55392810.990000002"/>
  </r>
  <r>
    <n v="41"/>
    <n v="25.5"/>
    <x v="3"/>
    <x v="1"/>
    <x v="0"/>
    <n v="741480.96400000004"/>
    <n v="112260217.9496"/>
    <n v="151.4"/>
    <n v="18907764.582000002"/>
  </r>
  <r>
    <n v="41"/>
    <n v="26"/>
    <x v="3"/>
    <x v="1"/>
    <x v="0"/>
    <n v="937186.40399999998"/>
    <n v="170099332.32600001"/>
    <n v="181.5"/>
    <n v="24366846.504000001"/>
  </r>
  <r>
    <n v="41"/>
    <n v="27"/>
    <x v="3"/>
    <x v="1"/>
    <x v="0"/>
    <n v="315245.5772"/>
    <n v="55167976.009999998"/>
    <n v="175"/>
    <n v="8511630.5844000001"/>
  </r>
  <r>
    <n v="41"/>
    <n v="27.5"/>
    <x v="3"/>
    <x v="1"/>
    <x v="0"/>
    <n v="872407.82449999999"/>
    <n v="164885078.83050001"/>
    <n v="189"/>
    <n v="23991215.173749998"/>
  </r>
  <r>
    <n v="41"/>
    <n v="28"/>
    <x v="3"/>
    <x v="1"/>
    <x v="0"/>
    <n v="288749.18040000001"/>
    <n v="60204204.113399997"/>
    <n v="208.5"/>
    <n v="8084977.0512000006"/>
  </r>
  <r>
    <n v="41"/>
    <n v="28.5"/>
    <x v="3"/>
    <x v="1"/>
    <x v="0"/>
    <n v="256132.75599999999"/>
    <n v="53019480.491999999"/>
    <n v="207"/>
    <n v="7299783.5460000001"/>
  </r>
  <r>
    <n v="41"/>
    <n v="29"/>
    <x v="3"/>
    <x v="1"/>
    <x v="0"/>
    <n v="139586.23939999999"/>
    <n v="32663180.0196"/>
    <n v="234"/>
    <n v="4048000.9425999997"/>
  </r>
  <r>
    <n v="41"/>
    <n v="31.5"/>
    <x v="3"/>
    <x v="1"/>
    <x v="0"/>
    <n v="504656.99190000002"/>
    <n v="87473878.596000001"/>
    <n v="173.333333333333"/>
    <n v="15896695.24485"/>
  </r>
  <r>
    <n v="41"/>
    <n v="25.5"/>
    <x v="6"/>
    <x v="1"/>
    <x v="0"/>
    <n v="1631258.1207999999"/>
    <n v="229117617.87599999"/>
    <n v="140.45454545454501"/>
    <n v="41597082.080399998"/>
  </r>
  <r>
    <n v="41"/>
    <n v="26.5"/>
    <x v="6"/>
    <x v="1"/>
    <x v="0"/>
    <n v="680938.62349999999"/>
    <n v="101187479.45209999"/>
    <n v="148.6"/>
    <n v="18044873.522750001"/>
  </r>
  <r>
    <n v="41"/>
    <n v="27.5"/>
    <x v="6"/>
    <x v="1"/>
    <x v="0"/>
    <n v="174481.5649"/>
    <n v="31232200.1171"/>
    <n v="179"/>
    <n v="4798243.0347499996"/>
  </r>
  <r>
    <n v="41"/>
    <n v="28"/>
    <x v="6"/>
    <x v="1"/>
    <x v="0"/>
    <n v="433123.77059999999"/>
    <n v="74930412.313800007"/>
    <n v="173"/>
    <n v="12127465.5768"/>
  </r>
  <r>
    <n v="41"/>
    <n v="28.5"/>
    <x v="6"/>
    <x v="1"/>
    <x v="0"/>
    <n v="384199.13400000002"/>
    <n v="76967893.178000003"/>
    <n v="200.333333333333"/>
    <n v="10949675.319"/>
  </r>
  <r>
    <n v="41"/>
    <n v="26"/>
    <x v="4"/>
    <x v="1"/>
    <x v="0"/>
    <n v="156197.734"/>
    <n v="19524716.75"/>
    <n v="125"/>
    <n v="4061141.0839999998"/>
  </r>
  <r>
    <n v="41"/>
    <n v="27"/>
    <x v="4"/>
    <x v="1"/>
    <x v="0"/>
    <n v="472868.36580000003"/>
    <n v="69669272.561199993"/>
    <n v="147.333333333333"/>
    <n v="12767445.876600001"/>
  </r>
  <r>
    <n v="41"/>
    <n v="27.5"/>
    <x v="4"/>
    <x v="1"/>
    <x v="0"/>
    <n v="1570334.0841000001"/>
    <n v="312496482.73589998"/>
    <n v="199"/>
    <n v="43184187.312750004"/>
  </r>
  <r>
    <n v="41"/>
    <n v="30"/>
    <x v="4"/>
    <x v="1"/>
    <x v="0"/>
    <n v="495675.42119999998"/>
    <n v="138623892.7956"/>
    <n v="279.66666666666703"/>
    <n v="14870262.636"/>
  </r>
  <r>
    <n v="41"/>
    <n v="30.5"/>
    <x v="4"/>
    <x v="1"/>
    <x v="0"/>
    <n v="152270.1869"/>
    <n v="40503869.715400003"/>
    <n v="266"/>
    <n v="4644240.7004500004"/>
  </r>
  <r>
    <n v="41"/>
    <n v="28.5"/>
    <x v="5"/>
    <x v="1"/>
    <x v="0"/>
    <n v="128066.378"/>
    <n v="25869408.355999999"/>
    <n v="202"/>
    <n v="3649891.773"/>
  </r>
  <r>
    <n v="41"/>
    <n v="29.5"/>
    <x v="5"/>
    <x v="1"/>
    <x v="0"/>
    <n v="635941.902"/>
    <n v="123372728.98800001"/>
    <n v="194"/>
    <n v="18760286.109000001"/>
  </r>
  <r>
    <n v="41"/>
    <n v="30.5"/>
    <x v="7"/>
    <x v="1"/>
    <x v="0"/>
    <n v="456810.56069999997"/>
    <n v="116791233.3523"/>
    <n v="255.666666666667"/>
    <n v="13932722.101349998"/>
  </r>
  <r>
    <n v="41"/>
    <n v="30"/>
    <x v="8"/>
    <x v="1"/>
    <x v="0"/>
    <n v="165225.1404"/>
    <n v="38001782.292000003"/>
    <n v="230"/>
    <n v="4956754.2120000003"/>
  </r>
  <r>
    <n v="42"/>
    <n v="14"/>
    <x v="1"/>
    <x v="0"/>
    <x v="0"/>
    <n v="2606553.3689999999"/>
    <n v="52131067.380000003"/>
    <n v="20"/>
    <n v="36491747.166000001"/>
  </r>
  <r>
    <n v="42"/>
    <n v="14.5"/>
    <x v="1"/>
    <x v="0"/>
    <x v="0"/>
    <n v="359412.48019999999"/>
    <n v="7188249.6040000003"/>
    <n v="20"/>
    <n v="5211480.9628999997"/>
  </r>
  <r>
    <n v="42"/>
    <n v="16"/>
    <x v="1"/>
    <x v="0"/>
    <x v="0"/>
    <n v="309809.52370000002"/>
    <n v="10533523.8058"/>
    <n v="34"/>
    <n v="4956952.3792000003"/>
  </r>
  <r>
    <n v="42"/>
    <n v="17.5"/>
    <x v="1"/>
    <x v="0"/>
    <x v="0"/>
    <n v="5380367.1402000003"/>
    <n v="231355787.02860001"/>
    <n v="43"/>
    <n v="94156424.953500003"/>
  </r>
  <r>
    <n v="42"/>
    <n v="19"/>
    <x v="1"/>
    <x v="0"/>
    <x v="0"/>
    <n v="175994.4933"/>
    <n v="10031686.118100001"/>
    <n v="57"/>
    <n v="3343895.3727000002"/>
  </r>
  <r>
    <n v="42"/>
    <n v="19.5"/>
    <x v="1"/>
    <x v="0"/>
    <x v="0"/>
    <n v="613012.60710000002"/>
    <n v="34941718.604699999"/>
    <n v="57"/>
    <n v="11953745.83845"/>
  </r>
  <r>
    <n v="42"/>
    <n v="20"/>
    <x v="1"/>
    <x v="0"/>
    <x v="0"/>
    <n v="2718083.4879999999"/>
    <n v="162745248.84400001"/>
    <n v="59.875"/>
    <n v="54361669.759999998"/>
  </r>
  <r>
    <n v="42"/>
    <n v="20.5"/>
    <x v="1"/>
    <x v="0"/>
    <x v="0"/>
    <n v="2974895.5808000001"/>
    <n v="210102000.39399999"/>
    <n v="70.625"/>
    <n v="60985359.406400003"/>
  </r>
  <r>
    <n v="42"/>
    <n v="21"/>
    <x v="1"/>
    <x v="0"/>
    <x v="0"/>
    <n v="2066571.8363999999"/>
    <n v="146726600.38440001"/>
    <n v="71"/>
    <n v="43398008.564399995"/>
  </r>
  <r>
    <n v="42"/>
    <n v="22"/>
    <x v="1"/>
    <x v="0"/>
    <x v="0"/>
    <n v="3403109.5661999998"/>
    <n v="336907847.05379999"/>
    <n v="99"/>
    <n v="74868410.456399992"/>
  </r>
  <r>
    <n v="42"/>
    <n v="20.5"/>
    <x v="2"/>
    <x v="0"/>
    <x v="0"/>
    <n v="557792.92139999999"/>
    <n v="39045504.498000003"/>
    <n v="70"/>
    <n v="11434754.888699999"/>
  </r>
  <r>
    <n v="42"/>
    <n v="23.5"/>
    <x v="2"/>
    <x v="0"/>
    <x v="0"/>
    <n v="1684893.3677999999"/>
    <n v="203872097.5038"/>
    <n v="121"/>
    <n v="39594994.143299997"/>
  </r>
  <r>
    <n v="42"/>
    <n v="20"/>
    <x v="3"/>
    <x v="0"/>
    <x v="1"/>
    <n v="1019281.308"/>
    <n v="62176159.788000003"/>
    <n v="61"/>
    <n v="20385626.16"/>
  </r>
  <r>
    <n v="42"/>
    <n v="24"/>
    <x v="3"/>
    <x v="0"/>
    <x v="0"/>
    <n v="1027698.2495"/>
    <n v="141822358.43099999"/>
    <n v="138"/>
    <n v="24664757.988000002"/>
  </r>
  <r>
    <n v="42"/>
    <n v="28"/>
    <x v="8"/>
    <x v="0"/>
    <x v="1"/>
    <n v="303863.70140000002"/>
    <n v="53176147.744999997"/>
    <n v="175"/>
    <n v="8508183.6392000001"/>
  </r>
  <r>
    <n v="42"/>
    <n v="25"/>
    <x v="2"/>
    <x v="1"/>
    <x v="1"/>
    <n v="1530333.2667"/>
    <n v="237201656.33849999"/>
    <n v="155"/>
    <n v="38258331.667500004"/>
  </r>
  <r>
    <n v="42"/>
    <n v="28"/>
    <x v="4"/>
    <x v="1"/>
    <x v="0"/>
    <n v="303863.70140000002"/>
    <n v="69280923.919200003"/>
    <n v="228"/>
    <n v="8508183.6392000001"/>
  </r>
  <r>
    <n v="42"/>
    <n v="29"/>
    <x v="4"/>
    <x v="1"/>
    <x v="0"/>
    <n v="234011.008"/>
    <n v="51950443.776000001"/>
    <n v="222"/>
    <n v="6786319.2319999998"/>
  </r>
  <r>
    <n v="42"/>
    <n v="27.5"/>
    <x v="5"/>
    <x v="1"/>
    <x v="1"/>
    <n v="303863.70140000002"/>
    <n v="60772740.280000001"/>
    <n v="200"/>
    <n v="8356251.7885000007"/>
  </r>
  <r>
    <n v="42"/>
    <n v="25"/>
    <x v="2"/>
    <x v="2"/>
    <x v="1"/>
    <n v="1748952.3048"/>
    <n v="262342845.72"/>
    <n v="150"/>
    <n v="43723807.620000005"/>
  </r>
  <r>
    <n v="42"/>
    <n v="26"/>
    <x v="3"/>
    <x v="2"/>
    <x v="1"/>
    <n v="256529.86799999999"/>
    <n v="32322763.368000001"/>
    <n v="126"/>
    <n v="6669776.568"/>
  </r>
  <r>
    <n v="42"/>
    <n v="14"/>
    <x v="1"/>
    <x v="0"/>
    <x v="1"/>
    <n v="372364.76699999999"/>
    <n v="8564389.6410000008"/>
    <n v="23"/>
    <n v="5213106.7379999999"/>
  </r>
  <r>
    <n v="42"/>
    <n v="14.5"/>
    <x v="1"/>
    <x v="0"/>
    <x v="1"/>
    <n v="3594124.8020000001"/>
    <n v="82664870.445999995"/>
    <n v="23"/>
    <n v="52114809.629000001"/>
  </r>
  <r>
    <n v="42"/>
    <n v="15"/>
    <x v="1"/>
    <x v="0"/>
    <x v="1"/>
    <n v="11415551.9658"/>
    <n v="288334748.03939998"/>
    <n v="25.258064516129"/>
    <n v="171233279.48700002"/>
  </r>
  <r>
    <n v="42"/>
    <n v="15.5"/>
    <x v="1"/>
    <x v="0"/>
    <x v="1"/>
    <n v="5524085.2719999999"/>
    <n v="160198472.88800001"/>
    <n v="29"/>
    <n v="85623321.715999991"/>
  </r>
  <r>
    <n v="42"/>
    <n v="16"/>
    <x v="1"/>
    <x v="0"/>
    <x v="1"/>
    <n v="3407904.7607"/>
    <n v="98519428.536599994"/>
    <n v="28.909090909090899"/>
    <n v="54526476.1712"/>
  </r>
  <r>
    <n v="42"/>
    <n v="16.5"/>
    <x v="1"/>
    <x v="0"/>
    <x v="1"/>
    <n v="2615775.9056000002"/>
    <n v="86558402.694399998"/>
    <n v="33.090909090909101"/>
    <n v="43160302.442400001"/>
  </r>
  <r>
    <n v="42"/>
    <n v="17"/>
    <x v="1"/>
    <x v="0"/>
    <x v="1"/>
    <n v="5641766.5045999996"/>
    <n v="194412224.14500001"/>
    <n v="34.459459459459502"/>
    <n v="95910030.578199998"/>
  </r>
  <r>
    <n v="42"/>
    <n v="17.5"/>
    <x v="1"/>
    <x v="0"/>
    <x v="1"/>
    <n v="915807.17279999994"/>
    <n v="35258576.152800001"/>
    <n v="38.5"/>
    <n v="16026625.523999998"/>
  </r>
  <r>
    <n v="42"/>
    <n v="18"/>
    <x v="1"/>
    <x v="0"/>
    <x v="1"/>
    <n v="221577.69519999999"/>
    <n v="8641530.1128000002"/>
    <n v="39"/>
    <n v="3988398.5135999997"/>
  </r>
  <r>
    <n v="42"/>
    <n v="18.5"/>
    <x v="1"/>
    <x v="0"/>
    <x v="1"/>
    <n v="1903768.3470000001"/>
    <n v="102803490.73800001"/>
    <n v="54"/>
    <n v="35219714.419500001"/>
  </r>
  <r>
    <n v="42"/>
    <n v="19"/>
    <x v="1"/>
    <x v="0"/>
    <x v="1"/>
    <n v="3343895.3727000002"/>
    <n v="165962807.18189999"/>
    <n v="49.631578947368403"/>
    <n v="63534012.081300005"/>
  </r>
  <r>
    <n v="42"/>
    <n v="19.5"/>
    <x v="1"/>
    <x v="0"/>
    <x v="1"/>
    <n v="1634700.2856000001"/>
    <n v="98082017.136000007"/>
    <n v="60"/>
    <n v="31876655.569200002"/>
  </r>
  <r>
    <n v="42"/>
    <n v="21"/>
    <x v="1"/>
    <x v="0"/>
    <x v="1"/>
    <n v="344428.63939999999"/>
    <n v="23076718.8398"/>
    <n v="67"/>
    <n v="7233001.4273999995"/>
  </r>
  <r>
    <n v="42"/>
    <n v="21.5"/>
    <x v="1"/>
    <x v="0"/>
    <x v="1"/>
    <n v="2412636.8058000002"/>
    <n v="188185670.8524"/>
    <n v="78"/>
    <n v="51871691.324700005"/>
  </r>
  <r>
    <n v="42"/>
    <n v="17.5"/>
    <x v="2"/>
    <x v="0"/>
    <x v="1"/>
    <n v="572379.48300000001"/>
    <n v="22322799.837000001"/>
    <n v="39"/>
    <n v="10016640.952500001"/>
  </r>
  <r>
    <n v="42"/>
    <n v="18"/>
    <x v="2"/>
    <x v="0"/>
    <x v="1"/>
    <n v="443155.39039999997"/>
    <n v="19388048.329999998"/>
    <n v="43.75"/>
    <n v="7976797.0271999994"/>
  </r>
  <r>
    <n v="42"/>
    <n v="19"/>
    <x v="2"/>
    <x v="0"/>
    <x v="1"/>
    <n v="351988.9866"/>
    <n v="17599449.329999998"/>
    <n v="50"/>
    <n v="6687790.7454000004"/>
  </r>
  <r>
    <n v="42"/>
    <n v="19.5"/>
    <x v="2"/>
    <x v="0"/>
    <x v="1"/>
    <n v="1634700.2856000001"/>
    <n v="97673342.064600006"/>
    <n v="59.75"/>
    <n v="31876655.569200002"/>
  </r>
  <r>
    <n v="42"/>
    <n v="20"/>
    <x v="2"/>
    <x v="0"/>
    <x v="1"/>
    <n v="2038562.6159999999"/>
    <n v="133695731.566"/>
    <n v="65.5833333333333"/>
    <n v="40771252.32"/>
  </r>
  <r>
    <n v="42"/>
    <n v="21"/>
    <x v="2"/>
    <x v="0"/>
    <x v="1"/>
    <n v="2066571.8363999999"/>
    <n v="160159317.32100001"/>
    <n v="77.5"/>
    <n v="43398008.564399995"/>
  </r>
  <r>
    <n v="42"/>
    <n v="22"/>
    <x v="2"/>
    <x v="0"/>
    <x v="1"/>
    <n v="3582220.5959999999"/>
    <n v="358222059.60000002"/>
    <n v="100"/>
    <n v="78808853.112000003"/>
  </r>
  <r>
    <n v="42"/>
    <n v="22.5"/>
    <x v="2"/>
    <x v="0"/>
    <x v="1"/>
    <n v="9094509.4199999999"/>
    <n v="871254002.43599999"/>
    <n v="95.8"/>
    <n v="204626461.94999999"/>
  </r>
  <r>
    <n v="42"/>
    <n v="23"/>
    <x v="2"/>
    <x v="0"/>
    <x v="1"/>
    <n v="3553415.2582999999"/>
    <n v="337761471.39420003"/>
    <n v="95.052631578947398"/>
    <n v="81728550.940899998"/>
  </r>
  <r>
    <n v="42"/>
    <n v="23.5"/>
    <x v="2"/>
    <x v="0"/>
    <x v="1"/>
    <n v="4305838.6065999996"/>
    <n v="490678390.77819997"/>
    <n v="113.95652173913"/>
    <n v="101187207.2551"/>
  </r>
  <r>
    <n v="42"/>
    <n v="24.5"/>
    <x v="2"/>
    <x v="0"/>
    <x v="1"/>
    <n v="3045806.4416"/>
    <n v="358702281.69919997"/>
    <n v="117.769230769231"/>
    <n v="74622257.819199994"/>
  </r>
  <r>
    <n v="42"/>
    <n v="25.5"/>
    <x v="2"/>
    <x v="0"/>
    <x v="1"/>
    <n v="239307.44159999999"/>
    <n v="36614038.564800002"/>
    <n v="153"/>
    <n v="6102339.7607999993"/>
  </r>
  <r>
    <n v="42"/>
    <n v="18.5"/>
    <x v="3"/>
    <x v="0"/>
    <x v="1"/>
    <n v="126917.8898"/>
    <n v="5838222.9308000002"/>
    <n v="46"/>
    <n v="2347980.9613000001"/>
  </r>
  <r>
    <n v="42"/>
    <n v="20"/>
    <x v="3"/>
    <x v="0"/>
    <x v="1"/>
    <n v="509640.65399999998"/>
    <n v="33636283.163999997"/>
    <n v="66"/>
    <n v="10192813.08"/>
  </r>
  <r>
    <n v="42"/>
    <n v="21.5"/>
    <x v="3"/>
    <x v="0"/>
    <x v="1"/>
    <n v="2969399.1455999999"/>
    <n v="265390048.63800001"/>
    <n v="89.375"/>
    <n v="63842081.630400002"/>
  </r>
  <r>
    <n v="42"/>
    <n v="22"/>
    <x v="3"/>
    <x v="0"/>
    <x v="1"/>
    <n v="179111.02979999999"/>
    <n v="16119992.682"/>
    <n v="90"/>
    <n v="3940442.6555999997"/>
  </r>
  <r>
    <n v="42"/>
    <n v="22.5"/>
    <x v="3"/>
    <x v="0"/>
    <x v="1"/>
    <n v="3637803.7680000002"/>
    <n v="380150493.75599998"/>
    <n v="104.5"/>
    <n v="81850584.780000001"/>
  </r>
  <r>
    <n v="42"/>
    <n v="23"/>
    <x v="3"/>
    <x v="0"/>
    <x v="1"/>
    <n v="561065.56709999999"/>
    <n v="50495901.038999997"/>
    <n v="90"/>
    <n v="12904508.043299999"/>
  </r>
  <r>
    <n v="42"/>
    <n v="24"/>
    <x v="3"/>
    <x v="0"/>
    <x v="1"/>
    <n v="822158.59959999996"/>
    <n v="85298954.708499998"/>
    <n v="103.75"/>
    <n v="19731806.3904"/>
  </r>
  <r>
    <n v="42"/>
    <n v="25"/>
    <x v="3"/>
    <x v="0"/>
    <x v="1"/>
    <n v="1311714.2286"/>
    <n v="183639992.00400001"/>
    <n v="140"/>
    <n v="32792855.715"/>
  </r>
  <r>
    <n v="42"/>
    <n v="26"/>
    <x v="3"/>
    <x v="0"/>
    <x v="1"/>
    <n v="769589.60400000005"/>
    <n v="119286388.62"/>
    <n v="155"/>
    <n v="20009329.704"/>
  </r>
  <r>
    <n v="42"/>
    <n v="25.5"/>
    <x v="6"/>
    <x v="0"/>
    <x v="1"/>
    <n v="717922.32479999994"/>
    <n v="90458212.924799994"/>
    <n v="126"/>
    <n v="18307019.282399997"/>
  </r>
  <r>
    <n v="42"/>
    <n v="26.5"/>
    <x v="6"/>
    <x v="0"/>
    <x v="1"/>
    <n v="1519318.507"/>
    <n v="241571642.61300001"/>
    <n v="159"/>
    <n v="40261940.435499996"/>
  </r>
  <r>
    <n v="42"/>
    <n v="24"/>
    <x v="4"/>
    <x v="0"/>
    <x v="1"/>
    <n v="616618.9497"/>
    <n v="59195419.1712"/>
    <n v="96"/>
    <n v="14798854.7928"/>
  </r>
  <r>
    <n v="42"/>
    <n v="26.5"/>
    <x v="4"/>
    <x v="0"/>
    <x v="1"/>
    <n v="607727.40280000004"/>
    <n v="102098203.67039999"/>
    <n v="168"/>
    <n v="16104776.1742"/>
  </r>
  <r>
    <n v="42"/>
    <n v="27"/>
    <x v="4"/>
    <x v="0"/>
    <x v="1"/>
    <n v="284812.96679999999"/>
    <n v="47563765.455600001"/>
    <n v="167"/>
    <n v="7689950.1036"/>
  </r>
  <r>
    <n v="42"/>
    <n v="27.5"/>
    <x v="4"/>
    <x v="0"/>
    <x v="1"/>
    <n v="607727.40280000004"/>
    <n v="111214114.7124"/>
    <n v="183"/>
    <n v="16712503.577000001"/>
  </r>
  <r>
    <n v="42"/>
    <n v="26"/>
    <x v="5"/>
    <x v="0"/>
    <x v="1"/>
    <n v="1539179.2080000001"/>
    <n v="210354491.75999999"/>
    <n v="136.666666666667"/>
    <n v="40018659.408"/>
  </r>
  <r>
    <n v="42"/>
    <n v="29.5"/>
    <x v="5"/>
    <x v="0"/>
    <x v="1"/>
    <n v="303863.70140000002"/>
    <n v="70800242.426200002"/>
    <n v="233"/>
    <n v="8963979.191300001"/>
  </r>
  <r>
    <n v="42"/>
    <n v="28.5"/>
    <x v="8"/>
    <x v="0"/>
    <x v="1"/>
    <n v="303863.70140000002"/>
    <n v="56822512.161799997"/>
    <n v="187"/>
    <n v="8660115.4899000004"/>
  </r>
  <r>
    <n v="42"/>
    <n v="22.5"/>
    <x v="2"/>
    <x v="1"/>
    <x v="1"/>
    <n v="2000792.0723999999"/>
    <n v="174068910.29879999"/>
    <n v="87"/>
    <n v="45017821.629000001"/>
  </r>
  <r>
    <n v="42"/>
    <n v="23"/>
    <x v="2"/>
    <x v="1"/>
    <x v="1"/>
    <n v="2244262.2683999999"/>
    <n v="236769669.31619999"/>
    <n v="105.5"/>
    <n v="51618032.173199996"/>
  </r>
  <r>
    <n v="42"/>
    <n v="23.5"/>
    <x v="2"/>
    <x v="1"/>
    <x v="1"/>
    <n v="1497682.9935999999"/>
    <n v="194698789.16800001"/>
    <n v="130"/>
    <n v="35195550.349599995"/>
  </r>
  <r>
    <n v="42"/>
    <n v="24"/>
    <x v="2"/>
    <x v="1"/>
    <x v="1"/>
    <n v="3905253.3481000001"/>
    <n v="532347693.241"/>
    <n v="136.31578947368399"/>
    <n v="93726080.354400009"/>
  </r>
  <r>
    <n v="42"/>
    <n v="24.5"/>
    <x v="2"/>
    <x v="1"/>
    <x v="1"/>
    <n v="937171.21279999998"/>
    <n v="136592704.2656"/>
    <n v="145.75"/>
    <n v="22960694.713599999"/>
  </r>
  <r>
    <n v="42"/>
    <n v="25"/>
    <x v="2"/>
    <x v="1"/>
    <x v="1"/>
    <n v="3497904.6096000001"/>
    <n v="495390740.33459997"/>
    <n v="141.625"/>
    <n v="87447615.24000001"/>
  </r>
  <r>
    <n v="42"/>
    <n v="25.5"/>
    <x v="2"/>
    <x v="1"/>
    <x v="1"/>
    <n v="957229.76639999996"/>
    <n v="150524380.76640001"/>
    <n v="157.25"/>
    <n v="24409359.043199997"/>
  </r>
  <r>
    <n v="42"/>
    <n v="26"/>
    <x v="2"/>
    <x v="1"/>
    <x v="1"/>
    <n v="256529.86799999999"/>
    <n v="41044778.880000003"/>
    <n v="160"/>
    <n v="6669776.568"/>
  </r>
  <r>
    <n v="42"/>
    <n v="26.5"/>
    <x v="2"/>
    <x v="1"/>
    <x v="1"/>
    <n v="607727.40280000004"/>
    <n v="100275021.462"/>
    <n v="165"/>
    <n v="16104776.1742"/>
  </r>
  <r>
    <n v="42"/>
    <n v="27"/>
    <x v="2"/>
    <x v="1"/>
    <x v="1"/>
    <n v="569625.93359999999"/>
    <n v="96266782.778400004"/>
    <n v="169"/>
    <n v="15379900.2072"/>
  </r>
  <r>
    <n v="42"/>
    <n v="27.5"/>
    <x v="2"/>
    <x v="1"/>
    <x v="1"/>
    <n v="607727.40280000004"/>
    <n v="119722298.35160001"/>
    <n v="197"/>
    <n v="16712503.577000001"/>
  </r>
  <r>
    <n v="42"/>
    <n v="22.5"/>
    <x v="3"/>
    <x v="1"/>
    <x v="1"/>
    <n v="1273231.3188"/>
    <n v="110771124.73559999"/>
    <n v="87"/>
    <n v="28647704.673"/>
  </r>
  <r>
    <n v="42"/>
    <n v="23.5"/>
    <x v="3"/>
    <x v="1"/>
    <x v="1"/>
    <n v="2620945.2387999999"/>
    <n v="336604252.81160003"/>
    <n v="128.42857142857099"/>
    <n v="61592213.1118"/>
  </r>
  <r>
    <n v="42"/>
    <n v="25"/>
    <x v="3"/>
    <x v="1"/>
    <x v="1"/>
    <n v="1530333.2667"/>
    <n v="224084514.05250001"/>
    <n v="146.42857142857099"/>
    <n v="38258331.667500004"/>
  </r>
  <r>
    <n v="42"/>
    <n v="25.5"/>
    <x v="3"/>
    <x v="1"/>
    <x v="1"/>
    <n v="957229.76639999996"/>
    <n v="132097707.7632"/>
    <n v="138"/>
    <n v="24409359.043199997"/>
  </r>
  <r>
    <n v="42"/>
    <n v="26"/>
    <x v="3"/>
    <x v="1"/>
    <x v="1"/>
    <n v="256529.86799999999"/>
    <n v="36683771.123999998"/>
    <n v="143"/>
    <n v="6669776.568"/>
  </r>
  <r>
    <n v="42"/>
    <n v="24.5"/>
    <x v="6"/>
    <x v="1"/>
    <x v="1"/>
    <n v="1640049.6224"/>
    <n v="229606947.13600001"/>
    <n v="140"/>
    <n v="40181215.748800002"/>
  </r>
  <r>
    <n v="42"/>
    <n v="27"/>
    <x v="5"/>
    <x v="1"/>
    <x v="1"/>
    <n v="569625.93359999999"/>
    <n v="87152767.840800002"/>
    <n v="153"/>
    <n v="15379900.2072"/>
  </r>
  <r>
    <n v="42"/>
    <n v="28"/>
    <x v="5"/>
    <x v="1"/>
    <x v="1"/>
    <n v="303863.70140000002"/>
    <n v="58037966.967399999"/>
    <n v="191"/>
    <n v="8508183.6392000001"/>
  </r>
  <r>
    <n v="42"/>
    <n v="29"/>
    <x v="5"/>
    <x v="1"/>
    <x v="1"/>
    <n v="234011.008"/>
    <n v="52652476.799999997"/>
    <n v="225"/>
    <n v="6786319.2319999998"/>
  </r>
  <r>
    <n v="42"/>
    <n v="30"/>
    <x v="8"/>
    <x v="1"/>
    <x v="1"/>
    <n v="303863.70140000002"/>
    <n v="70192515.023399994"/>
    <n v="231"/>
    <n v="9115911.0420000013"/>
  </r>
  <r>
    <n v="42"/>
    <n v="31.5"/>
    <x v="9"/>
    <x v="1"/>
    <x v="1"/>
    <n v="303863.70140000002"/>
    <n v="75965925.349999994"/>
    <n v="250"/>
    <n v="9571706.5941000003"/>
  </r>
  <r>
    <n v="42"/>
    <n v="12.5"/>
    <x v="1"/>
    <x v="0"/>
    <x v="0"/>
    <n v="825667.84739999997"/>
    <n v="12109795.0952"/>
    <n v="14.6666666666667"/>
    <n v="10320848.092499999"/>
  </r>
  <r>
    <n v="42"/>
    <n v="13"/>
    <x v="1"/>
    <x v="0"/>
    <x v="0"/>
    <n v="15801196.8444"/>
    <n v="260360629.82249999"/>
    <n v="16.477272727272702"/>
    <n v="205415558.9772"/>
  </r>
  <r>
    <n v="42"/>
    <n v="13.5"/>
    <x v="1"/>
    <x v="0"/>
    <x v="0"/>
    <n v="34500373.508000001"/>
    <n v="631175254.28320003"/>
    <n v="18.294736842105301"/>
    <n v="465755042.35800004"/>
  </r>
  <r>
    <n v="42"/>
    <n v="14"/>
    <x v="1"/>
    <x v="0"/>
    <x v="0"/>
    <n v="9309119.1750000007"/>
    <n v="194374408.37400001"/>
    <n v="20.88"/>
    <n v="130327668.45000002"/>
  </r>
  <r>
    <n v="42"/>
    <n v="14.5"/>
    <x v="1"/>
    <x v="0"/>
    <x v="0"/>
    <n v="28393585.935800001"/>
    <n v="661318963.56799996"/>
    <n v="23.2911392405063"/>
    <n v="411706996.06910002"/>
  </r>
  <r>
    <n v="42"/>
    <n v="15"/>
    <x v="1"/>
    <x v="0"/>
    <x v="0"/>
    <n v="6996628.6242000004"/>
    <n v="187804242.01800001"/>
    <n v="26.842105263157901"/>
    <n v="104949429.36300001"/>
  </r>
  <r>
    <n v="42"/>
    <n v="15.5"/>
    <x v="1"/>
    <x v="0"/>
    <x v="0"/>
    <n v="9321893.8965000007"/>
    <n v="266537114.37400001"/>
    <n v="28.592592592592599"/>
    <n v="144489355.39575002"/>
  </r>
  <r>
    <n v="42"/>
    <n v="16"/>
    <x v="1"/>
    <x v="0"/>
    <x v="0"/>
    <n v="7745238.0925000003"/>
    <n v="239172952.29640001"/>
    <n v="30.88"/>
    <n v="123923809.48"/>
  </r>
  <r>
    <n v="42"/>
    <n v="16.5"/>
    <x v="1"/>
    <x v="0"/>
    <x v="0"/>
    <n v="6896136.4784000004"/>
    <n v="234230842.456"/>
    <n v="33.965517241379303"/>
    <n v="113786251.8936"/>
  </r>
  <r>
    <n v="42"/>
    <n v="17"/>
    <x v="1"/>
    <x v="0"/>
    <x v="0"/>
    <n v="9301290.7237999998"/>
    <n v="367782184.02960002"/>
    <n v="39.540983606557397"/>
    <n v="158121942.3046"/>
  </r>
  <r>
    <n v="42"/>
    <n v="17.5"/>
    <x v="1"/>
    <x v="0"/>
    <x v="0"/>
    <n v="9387023.5211999994"/>
    <n v="337245991.3836"/>
    <n v="35.9268292682927"/>
    <n v="164272911.62099999"/>
  </r>
  <r>
    <n v="42"/>
    <n v="18"/>
    <x v="1"/>
    <x v="0"/>
    <x v="0"/>
    <n v="17837004.463599999"/>
    <n v="728658250.6652"/>
    <n v="40.8509316770186"/>
    <n v="321066080.3448"/>
  </r>
  <r>
    <n v="42"/>
    <n v="18.5"/>
    <x v="1"/>
    <x v="0"/>
    <x v="0"/>
    <n v="10534184.853399999"/>
    <n v="437866719.81"/>
    <n v="41.566265060241001"/>
    <n v="194882419.7879"/>
  </r>
  <r>
    <n v="42"/>
    <n v="19"/>
    <x v="1"/>
    <x v="0"/>
    <x v="0"/>
    <n v="8975719.1582999993"/>
    <n v="467089385.21820003"/>
    <n v="52.039215686274503"/>
    <n v="170538664.0077"/>
  </r>
  <r>
    <n v="42"/>
    <n v="19.5"/>
    <x v="1"/>
    <x v="0"/>
    <x v="0"/>
    <n v="8377838.9637000002"/>
    <n v="464663556.18180001"/>
    <n v="55.463414634146297"/>
    <n v="163367859.79214999"/>
  </r>
  <r>
    <n v="42"/>
    <n v="20"/>
    <x v="1"/>
    <x v="0"/>
    <x v="0"/>
    <n v="9003651.5539999995"/>
    <n v="555678193.07799995"/>
    <n v="61.716981132075503"/>
    <n v="180073031.07999998"/>
  </r>
  <r>
    <n v="42"/>
    <n v="20.5"/>
    <x v="1"/>
    <x v="0"/>
    <x v="0"/>
    <n v="10040272.585200001"/>
    <n v="695939634.93340003"/>
    <n v="69.314814814814795"/>
    <n v="205825587.9966"/>
  </r>
  <r>
    <n v="42"/>
    <n v="21"/>
    <x v="1"/>
    <x v="0"/>
    <x v="0"/>
    <n v="18082503.568500001"/>
    <n v="1383053201.5107"/>
    <n v="76.485714285714295"/>
    <n v="379732574.93850005"/>
  </r>
  <r>
    <n v="42"/>
    <n v="21.5"/>
    <x v="1"/>
    <x v="0"/>
    <x v="0"/>
    <n v="25796655.077399999"/>
    <n v="1961473723.1154001"/>
    <n v="76.035971223021605"/>
    <n v="554628084.16409993"/>
  </r>
  <r>
    <n v="42"/>
    <n v="22"/>
    <x v="1"/>
    <x v="0"/>
    <x v="0"/>
    <n v="18448436.069400001"/>
    <n v="1565251289.4222"/>
    <n v="84.844660194174807"/>
    <n v="405865593.52680004"/>
  </r>
  <r>
    <n v="42"/>
    <n v="22.5"/>
    <x v="1"/>
    <x v="0"/>
    <x v="0"/>
    <n v="181890.18840000001"/>
    <n v="17279567.897999998"/>
    <n v="95"/>
    <n v="4092529.2390000005"/>
  </r>
  <r>
    <n v="42"/>
    <n v="23"/>
    <x v="1"/>
    <x v="0"/>
    <x v="0"/>
    <n v="3179371.5469"/>
    <n v="313074586.4418"/>
    <n v="98.470588235294102"/>
    <n v="73125545.578700006"/>
  </r>
  <r>
    <n v="42"/>
    <n v="17.5"/>
    <x v="2"/>
    <x v="0"/>
    <x v="0"/>
    <n v="4693511.7605999997"/>
    <n v="187740470.42399999"/>
    <n v="40"/>
    <n v="82136455.810499996"/>
  </r>
  <r>
    <n v="42"/>
    <n v="18.5"/>
    <x v="2"/>
    <x v="0"/>
    <x v="0"/>
    <n v="888425.22860000003"/>
    <n v="37821531.160400003"/>
    <n v="42.571428571428598"/>
    <n v="16435866.7291"/>
  </r>
  <r>
    <n v="42"/>
    <n v="19.5"/>
    <x v="2"/>
    <x v="0"/>
    <x v="0"/>
    <n v="1634700.2856000001"/>
    <n v="91338878.457900003"/>
    <n v="55.875"/>
    <n v="31876655.569200002"/>
  </r>
  <r>
    <n v="42"/>
    <n v="20"/>
    <x v="2"/>
    <x v="0"/>
    <x v="0"/>
    <n v="2378323.0520000001"/>
    <n v="158668123.61199999"/>
    <n v="66.714285714285694"/>
    <n v="47566461.040000007"/>
  </r>
  <r>
    <n v="42"/>
    <n v="20.5"/>
    <x v="2"/>
    <x v="0"/>
    <x v="0"/>
    <n v="11527720.375600001"/>
    <n v="829066212.17420006"/>
    <n v="71.919354838709694"/>
    <n v="236318267.69980001"/>
  </r>
  <r>
    <n v="42"/>
    <n v="21"/>
    <x v="2"/>
    <x v="0"/>
    <x v="0"/>
    <n v="13088288.2972"/>
    <n v="1001081840.4161"/>
    <n v="76.486842105263193"/>
    <n v="274854054.24119997"/>
  </r>
  <r>
    <n v="42"/>
    <n v="21.5"/>
    <x v="2"/>
    <x v="0"/>
    <x v="0"/>
    <n v="15774932.960999999"/>
    <n v="1286677767.2778001"/>
    <n v="81.564705882352897"/>
    <n v="339161058.66149998"/>
  </r>
  <r>
    <n v="42"/>
    <n v="22"/>
    <x v="2"/>
    <x v="0"/>
    <x v="0"/>
    <n v="22388878.725000001"/>
    <n v="2056552844.1636"/>
    <n v="91.855999999999995"/>
    <n v="492555331.95000005"/>
  </r>
  <r>
    <n v="42"/>
    <n v="22.5"/>
    <x v="2"/>
    <x v="0"/>
    <x v="0"/>
    <n v="22372493.1732"/>
    <n v="2122112828.0627999"/>
    <n v="94.853658536585399"/>
    <n v="503381096.39700001"/>
  </r>
  <r>
    <n v="42"/>
    <n v="23"/>
    <x v="2"/>
    <x v="0"/>
    <x v="0"/>
    <n v="12156420.6205"/>
    <n v="1354973344.5465"/>
    <n v="111.461538461538"/>
    <n v="279597674.27149999"/>
  </r>
  <r>
    <n v="42"/>
    <n v="23.5"/>
    <x v="2"/>
    <x v="0"/>
    <x v="0"/>
    <n v="7113994.2196000004"/>
    <n v="784411467.898"/>
    <n v="110.26315789473701"/>
    <n v="167178864.16060001"/>
  </r>
  <r>
    <n v="42"/>
    <n v="24"/>
    <x v="2"/>
    <x v="0"/>
    <x v="0"/>
    <n v="3699713.6982"/>
    <n v="440265930.08579999"/>
    <n v="119"/>
    <n v="88793128.756799996"/>
  </r>
  <r>
    <n v="42"/>
    <n v="24.5"/>
    <x v="2"/>
    <x v="0"/>
    <x v="0"/>
    <n v="1874342.4256"/>
    <n v="260065011.55199999"/>
    <n v="138.75"/>
    <n v="45921389.427199997"/>
  </r>
  <r>
    <n v="42"/>
    <n v="20.5"/>
    <x v="3"/>
    <x v="0"/>
    <x v="0"/>
    <n v="2045240.7117999999"/>
    <n v="122714442.708"/>
    <n v="60"/>
    <n v="41927434.591899998"/>
  </r>
  <r>
    <n v="42"/>
    <n v="21.5"/>
    <x v="3"/>
    <x v="0"/>
    <x v="0"/>
    <n v="2412636.8058000002"/>
    <n v="197836218.0756"/>
    <n v="82"/>
    <n v="51871691.324700005"/>
  </r>
  <r>
    <n v="42"/>
    <n v="23"/>
    <x v="3"/>
    <x v="0"/>
    <x v="0"/>
    <n v="1309152.9898999999"/>
    <n v="136151910.94960001"/>
    <n v="104"/>
    <n v="30110518.767699998"/>
  </r>
  <r>
    <n v="42"/>
    <n v="24"/>
    <x v="3"/>
    <x v="0"/>
    <x v="0"/>
    <n v="1644317.1991999999"/>
    <n v="192385112.3064"/>
    <n v="117"/>
    <n v="39463612.7808"/>
  </r>
  <r>
    <n v="42"/>
    <n v="24.5"/>
    <x v="3"/>
    <x v="0"/>
    <x v="0"/>
    <n v="1405756.8192"/>
    <n v="176891066.41600001"/>
    <n v="125.833333333333"/>
    <n v="34441042.0704"/>
  </r>
  <r>
    <n v="42"/>
    <n v="25"/>
    <x v="3"/>
    <x v="0"/>
    <x v="0"/>
    <n v="655857.11430000002"/>
    <n v="78921472.754099995"/>
    <n v="120.333333333333"/>
    <n v="16396427.8575"/>
  </r>
  <r>
    <n v="42"/>
    <n v="25"/>
    <x v="6"/>
    <x v="0"/>
    <x v="0"/>
    <n v="218619.03810000001"/>
    <n v="32792855.715"/>
    <n v="150"/>
    <n v="5465475.9525000006"/>
  </r>
  <r>
    <n v="42"/>
    <n v="25.5"/>
    <x v="6"/>
    <x v="0"/>
    <x v="0"/>
    <n v="239307.44159999999"/>
    <n v="35417501.356799997"/>
    <n v="148"/>
    <n v="6102339.7607999993"/>
  </r>
  <r>
    <n v="42"/>
    <n v="23"/>
    <x v="1"/>
    <x v="1"/>
    <x v="0"/>
    <n v="1309152.9898999999"/>
    <n v="149243440.8486"/>
    <n v="114"/>
    <n v="30110518.767699998"/>
  </r>
  <r>
    <n v="42"/>
    <n v="18.5"/>
    <x v="2"/>
    <x v="1"/>
    <x v="0"/>
    <n v="380753.66940000001"/>
    <n v="17133915.123"/>
    <n v="45"/>
    <n v="7043942.8838999998"/>
  </r>
  <r>
    <n v="42"/>
    <n v="20.5"/>
    <x v="2"/>
    <x v="1"/>
    <x v="0"/>
    <n v="743723.89520000003"/>
    <n v="43135985.921599999"/>
    <n v="58"/>
    <n v="15246339.851600001"/>
  </r>
  <r>
    <n v="42"/>
    <n v="22"/>
    <x v="2"/>
    <x v="1"/>
    <x v="0"/>
    <n v="4835997.8046000004"/>
    <n v="458524236.28799999"/>
    <n v="94.814814814814795"/>
    <n v="106391951.70120001"/>
  </r>
  <r>
    <n v="42"/>
    <n v="22.5"/>
    <x v="2"/>
    <x v="1"/>
    <x v="0"/>
    <n v="3455913.5795999998"/>
    <n v="330130691.94599998"/>
    <n v="95.526315789473699"/>
    <n v="77758055.540999994"/>
  </r>
  <r>
    <n v="42"/>
    <n v="23"/>
    <x v="2"/>
    <x v="1"/>
    <x v="0"/>
    <n v="1496174.8455999999"/>
    <n v="154106009.0968"/>
    <n v="103"/>
    <n v="34412021.448799998"/>
  </r>
  <r>
    <n v="42"/>
    <n v="23.5"/>
    <x v="2"/>
    <x v="1"/>
    <x v="0"/>
    <n v="5616311.2259999998"/>
    <n v="683317865.83000004"/>
    <n v="121.666666666667"/>
    <n v="131983313.81099999"/>
  </r>
  <r>
    <n v="42"/>
    <n v="24"/>
    <x v="2"/>
    <x v="1"/>
    <x v="0"/>
    <n v="3699713.6982"/>
    <n v="490417604.66140002"/>
    <n v="132.555555555556"/>
    <n v="88793128.756799996"/>
  </r>
  <r>
    <n v="42"/>
    <n v="24.5"/>
    <x v="2"/>
    <x v="1"/>
    <x v="0"/>
    <n v="5154441.6704000002"/>
    <n v="674060394.80639994"/>
    <n v="130.772727272727"/>
    <n v="126283820.92480001"/>
  </r>
  <r>
    <n v="42"/>
    <n v="25"/>
    <x v="2"/>
    <x v="1"/>
    <x v="0"/>
    <n v="2842047.4953000001"/>
    <n v="407505887.01840001"/>
    <n v="143.38461538461499"/>
    <n v="71051187.382500008"/>
  </r>
  <r>
    <n v="42"/>
    <n v="25.5"/>
    <x v="2"/>
    <x v="1"/>
    <x v="0"/>
    <n v="2871689.2991999998"/>
    <n v="443675996.72640002"/>
    <n v="154.5"/>
    <n v="73228077.129599988"/>
  </r>
  <r>
    <n v="42"/>
    <n v="26"/>
    <x v="2"/>
    <x v="1"/>
    <x v="0"/>
    <n v="1026119.472"/>
    <n v="168027063.53999999"/>
    <n v="163.75"/>
    <n v="26679106.272"/>
  </r>
  <r>
    <n v="42"/>
    <n v="26.5"/>
    <x v="2"/>
    <x v="1"/>
    <x v="0"/>
    <n v="2127045.9098"/>
    <n v="363117123.17299998"/>
    <n v="170.71428571428601"/>
    <n v="56366716.609700002"/>
  </r>
  <r>
    <n v="42"/>
    <n v="27"/>
    <x v="2"/>
    <x v="1"/>
    <x v="0"/>
    <n v="1424064.834"/>
    <n v="275414138.89560002"/>
    <n v="193.4"/>
    <n v="38449750.517999999"/>
  </r>
  <r>
    <n v="42"/>
    <n v="27.5"/>
    <x v="2"/>
    <x v="1"/>
    <x v="0"/>
    <n v="1823182.2083999999"/>
    <n v="346404619.59600002"/>
    <n v="190"/>
    <n v="50137510.730999999"/>
  </r>
  <r>
    <n v="42"/>
    <n v="29"/>
    <x v="2"/>
    <x v="1"/>
    <x v="0"/>
    <n v="234011.008"/>
    <n v="56396652.928000003"/>
    <n v="241"/>
    <n v="6786319.2319999998"/>
  </r>
  <r>
    <n v="42"/>
    <n v="24.5"/>
    <x v="3"/>
    <x v="1"/>
    <x v="0"/>
    <n v="234292.80319999999"/>
    <n v="25537915.548799999"/>
    <n v="109"/>
    <n v="5740173.6783999996"/>
  </r>
  <r>
    <n v="42"/>
    <n v="25"/>
    <x v="3"/>
    <x v="1"/>
    <x v="0"/>
    <n v="218619.03810000001"/>
    <n v="24048094.191"/>
    <n v="110"/>
    <n v="5465475.9525000006"/>
  </r>
  <r>
    <n v="42"/>
    <n v="25.5"/>
    <x v="3"/>
    <x v="1"/>
    <x v="0"/>
    <n v="717922.32479999994"/>
    <n v="112235190.11040001"/>
    <n v="156.333333333333"/>
    <n v="18307019.282399997"/>
  </r>
  <r>
    <n v="42"/>
    <n v="26"/>
    <x v="3"/>
    <x v="1"/>
    <x v="0"/>
    <n v="1539179.2080000001"/>
    <n v="279361026.25199997"/>
    <n v="181.5"/>
    <n v="40018659.408"/>
  </r>
  <r>
    <n v="42"/>
    <n v="27"/>
    <x v="3"/>
    <x v="1"/>
    <x v="0"/>
    <n v="284812.96679999999"/>
    <n v="54684089.625600003"/>
    <n v="192"/>
    <n v="7689950.1036"/>
  </r>
  <r>
    <n v="42"/>
    <n v="28"/>
    <x v="3"/>
    <x v="1"/>
    <x v="0"/>
    <n v="303863.70140000002"/>
    <n v="64722968.398199998"/>
    <n v="213"/>
    <n v="8508183.6392000001"/>
  </r>
  <r>
    <n v="42"/>
    <n v="30"/>
    <x v="4"/>
    <x v="1"/>
    <x v="0"/>
    <n v="303863.70140000002"/>
    <n v="85993427.496199995"/>
    <n v="283"/>
    <n v="9115911.0420000013"/>
  </r>
  <r>
    <n v="42"/>
    <n v="30"/>
    <x v="8"/>
    <x v="1"/>
    <x v="0"/>
    <n v="303863.70140000002"/>
    <n v="69888651.321999997"/>
    <n v="230"/>
    <n v="9115911.0420000013"/>
  </r>
  <r>
    <n v="51"/>
    <n v="5"/>
    <x v="0"/>
    <x v="0"/>
    <x v="0"/>
    <n v="64139531.133699998"/>
    <n v="46406837.232029997"/>
    <n v="0.72352941176470598"/>
    <n v="320697655.66850001"/>
  </r>
  <r>
    <n v="51"/>
    <n v="5.5"/>
    <x v="0"/>
    <x v="0"/>
    <x v="0"/>
    <n v="197368315.13749999"/>
    <n v="194615827.28314999"/>
    <n v="0.986054054054054"/>
    <n v="1085525733.2562499"/>
  </r>
  <r>
    <n v="51"/>
    <n v="6"/>
    <x v="0"/>
    <x v="0"/>
    <x v="0"/>
    <n v="316167498.60079998"/>
    <n v="411569203.12045997"/>
    <n v="1.30174418604651"/>
    <n v="1897004991.6047997"/>
  </r>
  <r>
    <n v="51"/>
    <n v="6.5"/>
    <x v="0"/>
    <x v="0"/>
    <x v="0"/>
    <n v="326043704.60500002"/>
    <n v="548056720.20580006"/>
    <n v="1.6809302325581399"/>
    <n v="2119284079.9325001"/>
  </r>
  <r>
    <n v="51"/>
    <n v="7"/>
    <x v="0"/>
    <x v="0"/>
    <x v="0"/>
    <n v="306777012.74800003"/>
    <n v="652553869.13789999"/>
    <n v="2.1271276595744699"/>
    <n v="2147439089.2360001"/>
  </r>
  <r>
    <n v="51"/>
    <n v="7.5"/>
    <x v="0"/>
    <x v="0"/>
    <x v="0"/>
    <n v="234671362.8436"/>
    <n v="607106042.66108"/>
    <n v="2.5870478413068798"/>
    <n v="1760035221.3270001"/>
  </r>
  <r>
    <n v="51"/>
    <n v="8"/>
    <x v="0"/>
    <x v="0"/>
    <x v="0"/>
    <n v="165558368.67989999"/>
    <n v="525348217.61268002"/>
    <n v="3.1731903485254702"/>
    <n v="1324466949.4391999"/>
  </r>
  <r>
    <n v="51"/>
    <n v="8.5"/>
    <x v="0"/>
    <x v="0"/>
    <x v="0"/>
    <n v="126763695.4896"/>
    <n v="489259109.32235998"/>
    <n v="3.8596153846153798"/>
    <n v="1077491411.6616001"/>
  </r>
  <r>
    <n v="51"/>
    <n v="9"/>
    <x v="0"/>
    <x v="0"/>
    <x v="0"/>
    <n v="68023181.384299994"/>
    <n v="312214873.20116001"/>
    <n v="4.5898305084745799"/>
    <n v="612208632.45869994"/>
  </r>
  <r>
    <n v="51"/>
    <n v="9.5"/>
    <x v="0"/>
    <x v="0"/>
    <x v="0"/>
    <n v="39692733.181299999"/>
    <n v="225488505.51930001"/>
    <n v="5.68085106382979"/>
    <n v="377080965.22235"/>
  </r>
  <r>
    <n v="51"/>
    <n v="10"/>
    <x v="0"/>
    <x v="0"/>
    <x v="0"/>
    <n v="34072493.349600002"/>
    <n v="223884675.05133"/>
    <n v="6.5708333333333302"/>
    <n v="340724933.49600005"/>
  </r>
  <r>
    <n v="51"/>
    <n v="11"/>
    <x v="0"/>
    <x v="0"/>
    <x v="0"/>
    <n v="2414845.8018"/>
    <n v="22458065.956739999"/>
    <n v="9.3000000000000007"/>
    <n v="26563303.819800001"/>
  </r>
  <r>
    <n v="51"/>
    <n v="11.5"/>
    <x v="0"/>
    <x v="0"/>
    <x v="0"/>
    <n v="26827955.943599999"/>
    <n v="281693537.40780002"/>
    <n v="10.5"/>
    <n v="308521493.35140002"/>
  </r>
  <r>
    <n v="51"/>
    <n v="13.5"/>
    <x v="1"/>
    <x v="0"/>
    <x v="0"/>
    <n v="3978264.8632"/>
    <n v="80559863.479800001"/>
    <n v="20.25"/>
    <n v="53706575.653200001"/>
  </r>
  <r>
    <n v="51"/>
    <n v="14"/>
    <x v="1"/>
    <x v="0"/>
    <x v="0"/>
    <n v="2700743.1518999999"/>
    <n v="57615853.907200001"/>
    <n v="21.3333333333333"/>
    <n v="37810404.126599997"/>
  </r>
  <r>
    <n v="51"/>
    <n v="14.5"/>
    <x v="1"/>
    <x v="0"/>
    <x v="0"/>
    <n v="2967876.0249999999"/>
    <n v="73009750.215000004"/>
    <n v="24.6"/>
    <n v="43034202.362499997"/>
  </r>
  <r>
    <n v="51"/>
    <n v="15"/>
    <x v="1"/>
    <x v="0"/>
    <x v="0"/>
    <n v="1386345.2348"/>
    <n v="35351803.487400003"/>
    <n v="25.5"/>
    <n v="20795178.522"/>
  </r>
  <r>
    <n v="51"/>
    <n v="15.5"/>
    <x v="1"/>
    <x v="0"/>
    <x v="0"/>
    <n v="145699.7286"/>
    <n v="4079592.4007999999"/>
    <n v="28"/>
    <n v="2258345.7933"/>
  </r>
  <r>
    <n v="51"/>
    <n v="16"/>
    <x v="1"/>
    <x v="0"/>
    <x v="0"/>
    <n v="2555043.4232000001"/>
    <n v="88148998.100400001"/>
    <n v="34.5"/>
    <n v="40880694.771200001"/>
  </r>
  <r>
    <n v="51"/>
    <n v="16.5"/>
    <x v="1"/>
    <x v="0"/>
    <x v="0"/>
    <n v="1277521.7116"/>
    <n v="47268303.3292"/>
    <n v="37"/>
    <n v="21079108.2414"/>
  </r>
  <r>
    <n v="51"/>
    <n v="19"/>
    <x v="1"/>
    <x v="0"/>
    <x v="0"/>
    <n v="1277521.7116"/>
    <n v="77928824.407600001"/>
    <n v="61"/>
    <n v="24272912.520400003"/>
  </r>
  <r>
    <n v="51"/>
    <n v="19.5"/>
    <x v="1"/>
    <x v="0"/>
    <x v="0"/>
    <n v="342539.07319999998"/>
    <n v="18497109.952799998"/>
    <n v="54"/>
    <n v="6679511.9273999995"/>
  </r>
  <r>
    <n v="61"/>
    <n v="5"/>
    <x v="0"/>
    <x v="0"/>
    <x v="0"/>
    <n v="1547862.2753999999"/>
    <n v="1115229.9624000001"/>
    <n v="0.72049689440993803"/>
    <n v="7739311.3769999994"/>
  </r>
  <r>
    <n v="61"/>
    <n v="5.5"/>
    <x v="0"/>
    <x v="0"/>
    <x v="0"/>
    <n v="2278530.1817999999"/>
    <n v="2014143.7683000001"/>
    <n v="0.88396624472573904"/>
    <n v="12531915.9999"/>
  </r>
  <r>
    <n v="61"/>
    <n v="6"/>
    <x v="0"/>
    <x v="0"/>
    <x v="0"/>
    <n v="9874967.9135999996"/>
    <n v="12122628.5208"/>
    <n v="1.22761194029851"/>
    <n v="59249807.481600001"/>
  </r>
  <r>
    <n v="61"/>
    <n v="6.5"/>
    <x v="0"/>
    <x v="0"/>
    <x v="0"/>
    <n v="241672162.43599999"/>
    <n v="422411397.31423998"/>
    <n v="1.74786948176583"/>
    <n v="1570869055.8339999"/>
  </r>
  <r>
    <n v="61"/>
    <n v="7"/>
    <x v="0"/>
    <x v="0"/>
    <x v="0"/>
    <n v="542888472.13199997"/>
    <n v="1092650706.0403199"/>
    <n v="2.01266146202981"/>
    <n v="3800219304.9239998"/>
  </r>
  <r>
    <n v="61"/>
    <n v="7.5"/>
    <x v="0"/>
    <x v="0"/>
    <x v="0"/>
    <n v="253739030.49000001"/>
    <n v="592784512.11899996"/>
    <n v="2.3361975923619802"/>
    <n v="1903042728.6750002"/>
  </r>
  <r>
    <n v="61"/>
    <n v="8"/>
    <x v="0"/>
    <x v="0"/>
    <x v="0"/>
    <n v="118234701.278"/>
    <n v="370401083.95143002"/>
    <n v="3.1327611940298499"/>
    <n v="945877610.22399998"/>
  </r>
  <r>
    <n v="61"/>
    <n v="8.5"/>
    <x v="0"/>
    <x v="0"/>
    <x v="0"/>
    <n v="93787166.508000001"/>
    <n v="379974167.01845998"/>
    <n v="4.0514516129032296"/>
    <n v="797190915.31799996"/>
  </r>
  <r>
    <n v="61"/>
    <n v="7.5"/>
    <x v="0"/>
    <x v="0"/>
    <x v="0"/>
    <n v="4107854.79"/>
    <n v="10364433.624"/>
    <n v="2.5230769230769199"/>
    <n v="30808910.925000001"/>
  </r>
  <r>
    <n v="61"/>
    <n v="8"/>
    <x v="0"/>
    <x v="0"/>
    <x v="0"/>
    <n v="1764697.034"/>
    <n v="5461737.3202299997"/>
    <n v="3.0950000000000002"/>
    <n v="14117576.272"/>
  </r>
  <r>
    <n v="61"/>
    <n v="9"/>
    <x v="0"/>
    <x v="0"/>
    <x v="0"/>
    <n v="37294797.984999999"/>
    <n v="169156026.949"/>
    <n v="4.5356466876971604"/>
    <n v="335653181.86500001"/>
  </r>
  <r>
    <n v="61"/>
    <n v="9.5"/>
    <x v="0"/>
    <x v="0"/>
    <x v="0"/>
    <n v="14992657.149599999"/>
    <n v="82246483.41234"/>
    <n v="5.4857843137254898"/>
    <n v="142430242.92119998"/>
  </r>
  <r>
    <n v="61"/>
    <n v="10"/>
    <x v="0"/>
    <x v="0"/>
    <x v="0"/>
    <n v="8108450.2540999996"/>
    <n v="53316056.153559998"/>
    <n v="6.5753694581280797"/>
    <n v="81084502.540999994"/>
  </r>
  <r>
    <n v="61"/>
    <n v="10.5"/>
    <x v="0"/>
    <x v="0"/>
    <x v="0"/>
    <n v="4820074.3823999995"/>
    <n v="36812136.704800002"/>
    <n v="7.6372549019607803"/>
    <n v="50610781.015199997"/>
  </r>
  <r>
    <n v="61"/>
    <n v="11"/>
    <x v="0"/>
    <x v="0"/>
    <x v="0"/>
    <n v="3804078.3116000001"/>
    <n v="35772512.818400003"/>
    <n v="9.4037267080745295"/>
    <n v="41844861.427600004"/>
  </r>
  <r>
    <n v="61"/>
    <n v="11.5"/>
    <x v="0"/>
    <x v="0"/>
    <x v="0"/>
    <n v="3997210.3454999998"/>
    <n v="39972103.454999998"/>
    <n v="10"/>
    <n v="45967918.973250002"/>
  </r>
  <r>
    <n v="61"/>
    <n v="12"/>
    <x v="0"/>
    <x v="0"/>
    <x v="0"/>
    <n v="6723220.0517999995"/>
    <n v="82185569.253900006"/>
    <n v="12.2241379310345"/>
    <n v="80678640.621600002"/>
  </r>
  <r>
    <n v="61"/>
    <n v="12"/>
    <x v="1"/>
    <x v="0"/>
    <x v="0"/>
    <n v="1970598.9807"/>
    <n v="23879022.942600001"/>
    <n v="12.117647058823501"/>
    <n v="23647187.768399999"/>
  </r>
  <r>
    <n v="61"/>
    <n v="12.5"/>
    <x v="1"/>
    <x v="0"/>
    <x v="0"/>
    <n v="3805407.2348000002"/>
    <n v="60214973.303599998"/>
    <n v="15.823529411764699"/>
    <n v="47567590.435000002"/>
  </r>
  <r>
    <n v="61"/>
    <n v="13"/>
    <x v="1"/>
    <x v="0"/>
    <x v="0"/>
    <n v="7654195.1479000002"/>
    <n v="129627498.4725"/>
    <n v="16.935483870967701"/>
    <n v="99504536.922700003"/>
  </r>
  <r>
    <n v="61"/>
    <n v="13.5"/>
    <x v="1"/>
    <x v="0"/>
    <x v="0"/>
    <n v="108409.4148"/>
    <n v="1897164.7590000001"/>
    <n v="17.5"/>
    <n v="1463527.0998"/>
  </r>
  <r>
    <n v="61"/>
    <n v="14"/>
    <x v="1"/>
    <x v="0"/>
    <x v="0"/>
    <n v="54204.707399999999"/>
    <n v="1138298.8554"/>
    <n v="21"/>
    <n v="758865.90359999996"/>
  </r>
  <r>
    <n v="61"/>
    <n v="14.5"/>
    <x v="1"/>
    <x v="0"/>
    <x v="0"/>
    <n v="685206.65240000002"/>
    <n v="16515843.1044"/>
    <n v="24.1034482758621"/>
    <n v="9935496.4598000012"/>
  </r>
  <r>
    <n v="61"/>
    <n v="15.5"/>
    <x v="1"/>
    <x v="0"/>
    <x v="0"/>
    <n v="354417.234"/>
    <n v="11341351.488"/>
    <n v="32"/>
    <n v="5493467.1270000003"/>
  </r>
  <r>
    <n v="61"/>
    <n v="16"/>
    <x v="1"/>
    <x v="0"/>
    <x v="0"/>
    <n v="354417.234"/>
    <n v="12050185.956"/>
    <n v="34"/>
    <n v="5670675.7439999999"/>
  </r>
  <r>
    <n v="61"/>
    <n v="17"/>
    <x v="1"/>
    <x v="0"/>
    <x v="0"/>
    <n v="354417.234"/>
    <n v="14176689.359999999"/>
    <n v="40"/>
    <n v="6025092.9780000001"/>
  </r>
  <r>
    <n v="61"/>
    <n v="19.5"/>
    <x v="1"/>
    <x v="0"/>
    <x v="0"/>
    <n v="9614.0514000000003"/>
    <n v="519158.77559999999"/>
    <n v="54"/>
    <n v="187474.00229999999"/>
  </r>
  <r>
    <n v="61"/>
    <n v="20.5"/>
    <x v="2"/>
    <x v="1"/>
    <x v="0"/>
    <n v="260199.508"/>
    <n v="16652768.512"/>
    <n v="64"/>
    <n v="5334089.9139999999"/>
  </r>
  <r>
    <n v="61"/>
    <n v="22"/>
    <x v="2"/>
    <x v="1"/>
    <x v="0"/>
    <n v="23627.815600000002"/>
    <n v="1724830.5388"/>
    <n v="73"/>
    <n v="519811.94320000004"/>
  </r>
  <r>
    <n v="71"/>
    <n v="13"/>
    <x v="1"/>
    <x v="0"/>
    <x v="0"/>
    <n v="78751.718399999998"/>
    <n v="1095141.084"/>
    <n v="13.90625"/>
    <n v="1023772.3391999999"/>
  </r>
  <r>
    <n v="71"/>
    <n v="13.5"/>
    <x v="1"/>
    <x v="0"/>
    <x v="0"/>
    <n v="20442.776900000001"/>
    <n v="408855.538"/>
    <n v="20"/>
    <n v="275977.48814999999"/>
  </r>
  <r>
    <n v="71"/>
    <n v="14"/>
    <x v="1"/>
    <x v="0"/>
    <x v="0"/>
    <n v="77264.615000000005"/>
    <n v="1614830.4535000001"/>
    <n v="20.9"/>
    <n v="1081704.6100000001"/>
  </r>
  <r>
    <n v="71"/>
    <n v="14.5"/>
    <x v="1"/>
    <x v="0"/>
    <x v="0"/>
    <n v="30233.319899999999"/>
    <n v="634899.71790000005"/>
    <n v="21"/>
    <n v="438383.13854999997"/>
  </r>
  <r>
    <n v="71"/>
    <n v="15"/>
    <x v="1"/>
    <x v="0"/>
    <x v="0"/>
    <n v="28727.420999999998"/>
    <n v="652390.46400000004"/>
    <n v="22.709677419354801"/>
    <n v="430911.315"/>
  </r>
  <r>
    <n v="71"/>
    <n v="12"/>
    <x v="1"/>
    <x v="0"/>
    <x v="0"/>
    <n v="11518.9663"/>
    <n v="161265.5282"/>
    <n v="14"/>
    <n v="138227.5956"/>
  </r>
  <r>
    <n v="71"/>
    <n v="12.5"/>
    <x v="1"/>
    <x v="0"/>
    <x v="0"/>
    <n v="95238.622700000007"/>
    <n v="1347992.8136"/>
    <n v="14.153846153846199"/>
    <n v="1190482.7837500002"/>
  </r>
  <r>
    <n v="71"/>
    <n v="13"/>
    <x v="1"/>
    <x v="0"/>
    <x v="0"/>
    <n v="61524.78"/>
    <n v="888417.82319999998"/>
    <n v="14.44"/>
    <n v="799822.14"/>
  </r>
  <r>
    <n v="71"/>
    <n v="13.5"/>
    <x v="1"/>
    <x v="0"/>
    <x v="0"/>
    <n v="50320.681600000004"/>
    <n v="989115.89769999997"/>
    <n v="19.65625"/>
    <n v="679329.20160000003"/>
  </r>
  <r>
    <n v="71"/>
    <n v="14"/>
    <x v="1"/>
    <x v="0"/>
    <x v="0"/>
    <n v="77264.615000000005"/>
    <n v="1613285.1612"/>
    <n v="20.88"/>
    <n v="1081704.6100000001"/>
  </r>
  <r>
    <n v="71"/>
    <n v="14.5"/>
    <x v="1"/>
    <x v="0"/>
    <x v="0"/>
    <n v="37431.729399999997"/>
    <n v="902680.55130000005"/>
    <n v="24.115384615384599"/>
    <n v="542760.07629999996"/>
  </r>
  <r>
    <n v="71"/>
    <n v="15"/>
    <x v="1"/>
    <x v="0"/>
    <x v="0"/>
    <n v="67648.442999999999"/>
    <n v="1731058.7879999999"/>
    <n v="25.589041095890401"/>
    <n v="1014726.645"/>
  </r>
  <r>
    <n v="71"/>
    <n v="15.5"/>
    <x v="1"/>
    <x v="0"/>
    <x v="0"/>
    <n v="5008.8"/>
    <n v="132733.20000000001"/>
    <n v="26.5"/>
    <n v="77636.400000000009"/>
  </r>
  <r>
    <n v="71"/>
    <n v="16"/>
    <x v="1"/>
    <x v="0"/>
    <x v="0"/>
    <n v="8012.1509999999998"/>
    <n v="248376.68100000001"/>
    <n v="31"/>
    <n v="128194.416"/>
  </r>
  <r>
    <n v="71"/>
    <n v="16.5"/>
    <x v="1"/>
    <x v="0"/>
    <x v="0"/>
    <n v="19914.612000000001"/>
    <n v="637267.58400000003"/>
    <n v="32"/>
    <n v="328591.098"/>
  </r>
  <r>
    <n v="71"/>
    <n v="17"/>
    <x v="1"/>
    <x v="0"/>
    <x v="0"/>
    <n v="1220.0054"/>
    <n v="37820.167399999998"/>
    <n v="31"/>
    <n v="20740.091800000002"/>
  </r>
  <r>
    <n v="71"/>
    <n v="17.5"/>
    <x v="1"/>
    <x v="0"/>
    <x v="0"/>
    <n v="701.50310000000002"/>
    <n v="27358.620900000002"/>
    <n v="39"/>
    <n v="12276.304250000001"/>
  </r>
  <r>
    <n v="71"/>
    <n v="18"/>
    <x v="1"/>
    <x v="0"/>
    <x v="0"/>
    <n v="610.0027"/>
    <n v="22570.099900000001"/>
    <n v="37"/>
    <n v="10980.0486"/>
  </r>
  <r>
    <n v="71"/>
    <n v="18"/>
    <x v="2"/>
    <x v="0"/>
    <x v="0"/>
    <n v="610.0027"/>
    <n v="23180.102599999998"/>
    <n v="38"/>
    <n v="10980.0486"/>
  </r>
  <r>
    <n v="71"/>
    <n v="9.5"/>
    <x v="0"/>
    <x v="0"/>
    <x v="0"/>
    <n v="196483.34460000001"/>
    <n v="1149427.5659099999"/>
    <n v="5.85"/>
    <n v="1866591.7737"/>
  </r>
  <r>
    <n v="71"/>
    <n v="10"/>
    <x v="0"/>
    <x v="0"/>
    <x v="0"/>
    <n v="589450.03379999998"/>
    <n v="4067205.2332199998"/>
    <n v="6.9"/>
    <n v="5894500.3379999995"/>
  </r>
  <r>
    <n v="71"/>
    <n v="10.5"/>
    <x v="0"/>
    <x v="0"/>
    <x v="0"/>
    <n v="294725.01689999999"/>
    <n v="2456041.8075000001"/>
    <n v="8.3333333333333304"/>
    <n v="3094612.6774499998"/>
  </r>
  <r>
    <n v="71"/>
    <n v="11"/>
    <x v="0"/>
    <x v="0"/>
    <x v="0"/>
    <n v="785933.37840000005"/>
    <n v="7368125.4225000003"/>
    <n v="9.375"/>
    <n v="8645267.1623999998"/>
  </r>
  <r>
    <n v="71"/>
    <n v="11.5"/>
    <x v="0"/>
    <x v="0"/>
    <x v="0"/>
    <n v="687691.70609999995"/>
    <n v="7368125.4225000003"/>
    <n v="10.714285714285699"/>
    <n v="7908454.6201499999"/>
  </r>
  <r>
    <n v="71"/>
    <n v="12.5"/>
    <x v="0"/>
    <x v="0"/>
    <x v="0"/>
    <n v="7326.0478999999996"/>
    <n v="102564.6706"/>
    <n v="14"/>
    <n v="91575.59874999999"/>
  </r>
  <r>
    <n v="71"/>
    <n v="11.5"/>
    <x v="1"/>
    <x v="0"/>
    <x v="0"/>
    <n v="98241.672300000006"/>
    <n v="1178900.0676"/>
    <n v="12"/>
    <n v="1129779.2314500001"/>
  </r>
  <r>
    <n v="71"/>
    <n v="12"/>
    <x v="1"/>
    <x v="0"/>
    <x v="0"/>
    <n v="92151.7304"/>
    <n v="1071263.8659000001"/>
    <n v="11.625"/>
    <n v="1105820.7648"/>
  </r>
  <r>
    <n v="71"/>
    <n v="12.5"/>
    <x v="1"/>
    <x v="0"/>
    <x v="0"/>
    <n v="234433.53279999999"/>
    <n v="3201482.9323"/>
    <n v="13.65625"/>
    <n v="2930419.1599999997"/>
  </r>
  <r>
    <n v="71"/>
    <n v="13"/>
    <x v="1"/>
    <x v="0"/>
    <x v="0"/>
    <n v="174730.37520000001"/>
    <n v="2721856.2672000001"/>
    <n v="15.577464788732399"/>
    <n v="2271494.8776000002"/>
  </r>
  <r>
    <n v="71"/>
    <n v="13.5"/>
    <x v="1"/>
    <x v="0"/>
    <x v="0"/>
    <n v="174549.86429999999"/>
    <n v="3118309.7379000001"/>
    <n v="17.864864864864899"/>
    <n v="2356423.16805"/>
  </r>
  <r>
    <n v="71"/>
    <n v="14"/>
    <x v="1"/>
    <x v="0"/>
    <x v="0"/>
    <n v="149893.35310000001"/>
    <n v="3191028.5995"/>
    <n v="21.2886597938144"/>
    <n v="2098506.9434000002"/>
  </r>
  <r>
    <n v="71"/>
    <n v="14.5"/>
    <x v="1"/>
    <x v="0"/>
    <x v="0"/>
    <n v="295134.78950000001"/>
    <n v="6812574.7507999996"/>
    <n v="23.082926829268299"/>
    <n v="4279454.4477500003"/>
  </r>
  <r>
    <n v="71"/>
    <n v="15"/>
    <x v="1"/>
    <x v="0"/>
    <x v="0"/>
    <n v="101936.01"/>
    <n v="2650336.2599999998"/>
    <n v="26"/>
    <n v="1529040.15"/>
  </r>
  <r>
    <n v="71"/>
    <n v="15.5"/>
    <x v="1"/>
    <x v="0"/>
    <x v="0"/>
    <n v="130228.8"/>
    <n v="3477359.4"/>
    <n v="26.701923076923102"/>
    <n v="2018546.4000000001"/>
  </r>
  <r>
    <n v="71"/>
    <n v="16"/>
    <x v="1"/>
    <x v="0"/>
    <x v="0"/>
    <n v="29644.958699999999"/>
    <n v="883740.25529999996"/>
    <n v="29.8108108108108"/>
    <n v="474319.33919999999"/>
  </r>
  <r>
    <n v="71"/>
    <n v="16.5"/>
    <x v="1"/>
    <x v="0"/>
    <x v="0"/>
    <n v="95590.137600000002"/>
    <n v="2780079.8352000001"/>
    <n v="29.0833333333333"/>
    <n v="1577237.2704"/>
  </r>
  <r>
    <n v="71"/>
    <n v="17"/>
    <x v="1"/>
    <x v="0"/>
    <x v="0"/>
    <n v="6710.0297"/>
    <n v="237291.0503"/>
    <n v="35.363636363636402"/>
    <n v="114070.5049"/>
  </r>
  <r>
    <n v="71"/>
    <n v="17.5"/>
    <x v="1"/>
    <x v="0"/>
    <x v="0"/>
    <n v="701.50310000000002"/>
    <n v="28060.124"/>
    <n v="40"/>
    <n v="12276.304250000001"/>
  </r>
  <r>
    <n v="71"/>
    <n v="18.5"/>
    <x v="1"/>
    <x v="0"/>
    <x v="0"/>
    <n v="610.0027"/>
    <n v="26230.116099999999"/>
    <n v="43"/>
    <n v="11285.049950000001"/>
  </r>
  <r>
    <n v="71"/>
    <n v="18"/>
    <x v="2"/>
    <x v="0"/>
    <x v="0"/>
    <n v="610.0027"/>
    <n v="26230.116099999999"/>
    <n v="43"/>
    <n v="10980.0486"/>
  </r>
  <r>
    <n v="71"/>
    <n v="19"/>
    <x v="2"/>
    <x v="0"/>
    <x v="0"/>
    <n v="610.0027"/>
    <n v="27450.121500000001"/>
    <n v="45"/>
    <n v="11590.051299999999"/>
  </r>
  <r>
    <n v="71"/>
    <n v="16"/>
    <x v="1"/>
    <x v="1"/>
    <x v="0"/>
    <n v="4006.0754999999999"/>
    <n v="116977.40459999999"/>
    <n v="29.2"/>
    <n v="64097.207999999999"/>
  </r>
  <r>
    <n v="71"/>
    <n v="22"/>
    <x v="2"/>
    <x v="1"/>
    <x v="0"/>
    <n v="610.0027"/>
    <n v="55510.245699999999"/>
    <n v="91"/>
    <n v="13420.0594"/>
  </r>
  <r>
    <n v="81"/>
    <n v="12.5"/>
    <x v="1"/>
    <x v="0"/>
    <x v="0"/>
    <n v="417035.29969999997"/>
    <n v="5421458.8960999995"/>
    <n v="13"/>
    <n v="5212941.2462499999"/>
  </r>
  <r>
    <n v="81"/>
    <n v="13.5"/>
    <x v="1"/>
    <x v="0"/>
    <x v="0"/>
    <n v="139011.7666"/>
    <n v="2502211.7988"/>
    <n v="18"/>
    <n v="1876658.8491"/>
  </r>
  <r>
    <n v="81"/>
    <n v="14.5"/>
    <x v="1"/>
    <x v="0"/>
    <x v="0"/>
    <n v="834070.59939999995"/>
    <n v="18349553.186799999"/>
    <n v="22"/>
    <n v="12094023.691299999"/>
  </r>
  <r>
    <n v="81"/>
    <n v="15"/>
    <x v="1"/>
    <x v="0"/>
    <x v="0"/>
    <n v="834070.59939999995"/>
    <n v="20017694.385600001"/>
    <n v="24"/>
    <n v="12511058.990999999"/>
  </r>
  <r>
    <n v="81"/>
    <n v="15.5"/>
    <x v="1"/>
    <x v="0"/>
    <x v="0"/>
    <n v="3336282.398"/>
    <n v="94083163.623600006"/>
    <n v="28.2"/>
    <n v="51712377.169"/>
  </r>
  <r>
    <n v="81"/>
    <n v="16"/>
    <x v="1"/>
    <x v="0"/>
    <x v="0"/>
    <n v="2085176.4983999999"/>
    <n v="64872157.728"/>
    <n v="31.1111111111111"/>
    <n v="33362823.974399999"/>
  </r>
  <r>
    <n v="81"/>
    <n v="16.5"/>
    <x v="1"/>
    <x v="0"/>
    <x v="0"/>
    <n v="4173500.9778"/>
    <n v="134943198.28220001"/>
    <n v="32.3333333333333"/>
    <n v="68862766.133699998"/>
  </r>
  <r>
    <n v="81"/>
    <n v="17"/>
    <x v="1"/>
    <x v="0"/>
    <x v="0"/>
    <n v="3336282.3983999998"/>
    <n v="125825507.5968"/>
    <n v="37.714285714285701"/>
    <n v="56716800.772799999"/>
  </r>
  <r>
    <n v="81"/>
    <n v="17.5"/>
    <x v="1"/>
    <x v="0"/>
    <x v="0"/>
    <n v="1880158.6095"/>
    <n v="76023804.644999996"/>
    <n v="40.434782608695699"/>
    <n v="32902775.666250002"/>
  </r>
  <r>
    <n v="81"/>
    <n v="18"/>
    <x v="1"/>
    <x v="0"/>
    <x v="0"/>
    <n v="1816194.7120000001"/>
    <n v="81285787.719999999"/>
    <n v="44.756097560975597"/>
    <n v="32691504.816"/>
  </r>
  <r>
    <n v="81"/>
    <n v="18.5"/>
    <x v="1"/>
    <x v="0"/>
    <x v="0"/>
    <n v="2731443.5649999999"/>
    <n v="128541734.1689"/>
    <n v="47.06"/>
    <n v="50531705.952500001"/>
  </r>
  <r>
    <n v="81"/>
    <n v="19"/>
    <x v="1"/>
    <x v="0"/>
    <x v="0"/>
    <n v="2321659.5654000002"/>
    <n v="119841855.66159999"/>
    <n v="51.619047619047599"/>
    <n v="44111531.742600001"/>
  </r>
  <r>
    <n v="81"/>
    <n v="19.5"/>
    <x v="1"/>
    <x v="0"/>
    <x v="0"/>
    <n v="4352191.1100000003"/>
    <n v="236850821.46000001"/>
    <n v="54.421052631579002"/>
    <n v="84867726.645000011"/>
  </r>
  <r>
    <n v="81"/>
    <n v="20"/>
    <x v="1"/>
    <x v="0"/>
    <x v="0"/>
    <n v="4583933.6399999997"/>
    <n v="281182656.69"/>
    <n v="61.340909090909101"/>
    <n v="91678672.799999997"/>
  </r>
  <r>
    <n v="81"/>
    <n v="20.5"/>
    <x v="1"/>
    <x v="0"/>
    <x v="0"/>
    <n v="2934199.5306000002"/>
    <n v="195575684.09729999"/>
    <n v="66.653846153846104"/>
    <n v="60151090.377300002"/>
  </r>
  <r>
    <n v="81"/>
    <n v="21"/>
    <x v="1"/>
    <x v="0"/>
    <x v="0"/>
    <n v="727968.31499999994"/>
    <n v="45740675.792499997"/>
    <n v="62.8333333333333"/>
    <n v="15287334.614999998"/>
  </r>
  <r>
    <n v="81"/>
    <n v="21.5"/>
    <x v="1"/>
    <x v="0"/>
    <x v="0"/>
    <n v="195997.63699999999"/>
    <n v="14013831.045499999"/>
    <n v="71.5"/>
    <n v="4213949.1954999994"/>
  </r>
  <r>
    <n v="81"/>
    <n v="18"/>
    <x v="2"/>
    <x v="0"/>
    <x v="0"/>
    <n v="177189.728"/>
    <n v="7441968.5760000004"/>
    <n v="42"/>
    <n v="3189415.1040000003"/>
  </r>
  <r>
    <n v="81"/>
    <n v="19"/>
    <x v="2"/>
    <x v="0"/>
    <x v="0"/>
    <n v="718608.91310000001"/>
    <n v="39689323.046599999"/>
    <n v="55.230769230769198"/>
    <n v="13653569.3489"/>
  </r>
  <r>
    <n v="81"/>
    <n v="20.5"/>
    <x v="2"/>
    <x v="0"/>
    <x v="0"/>
    <n v="225707.6562"/>
    <n v="14219582.340600001"/>
    <n v="63"/>
    <n v="4627006.9521000003"/>
  </r>
  <r>
    <n v="81"/>
    <n v="21.5"/>
    <x v="2"/>
    <x v="0"/>
    <x v="0"/>
    <n v="391995.27399999998"/>
    <n v="30575631.372000001"/>
    <n v="78"/>
    <n v="8427898.3909999989"/>
  </r>
  <r>
    <n v="81"/>
    <n v="22"/>
    <x v="2"/>
    <x v="0"/>
    <x v="0"/>
    <n v="148302.64559999999"/>
    <n v="12111382.723999999"/>
    <n v="81.6666666666667"/>
    <n v="3262658.2031999999"/>
  </r>
  <r>
    <n v="81"/>
    <n v="17.5"/>
    <x v="1"/>
    <x v="1"/>
    <x v="0"/>
    <n v="81746.026500000007"/>
    <n v="3515079.1395"/>
    <n v="43"/>
    <n v="1430555.4637500001"/>
  </r>
  <r>
    <n v="81"/>
    <n v="20"/>
    <x v="1"/>
    <x v="1"/>
    <x v="0"/>
    <n v="2708688.06"/>
    <n v="163458906.38999999"/>
    <n v="60.346153846153797"/>
    <n v="54173761.200000003"/>
  </r>
  <r>
    <n v="81"/>
    <n v="20.5"/>
    <x v="1"/>
    <x v="1"/>
    <x v="0"/>
    <n v="1128538.281"/>
    <n v="73354988.265000001"/>
    <n v="65"/>
    <n v="23135034.760499999"/>
  </r>
  <r>
    <n v="81"/>
    <n v="21"/>
    <x v="1"/>
    <x v="1"/>
    <x v="0"/>
    <n v="1334608.5774999999"/>
    <n v="96577129.790000007"/>
    <n v="72.363636363636402"/>
    <n v="28026780.127499998"/>
  </r>
  <r>
    <n v="81"/>
    <n v="21.5"/>
    <x v="1"/>
    <x v="1"/>
    <x v="0"/>
    <n v="685991.72950000002"/>
    <n v="51841374.986500002"/>
    <n v="75.571428571428598"/>
    <n v="14748822.184250001"/>
  </r>
  <r>
    <n v="81"/>
    <n v="22"/>
    <x v="1"/>
    <x v="1"/>
    <x v="0"/>
    <n v="98868.430399999997"/>
    <n v="7761171.7863999996"/>
    <n v="78.5"/>
    <n v="2175105.4687999999"/>
  </r>
  <r>
    <n v="81"/>
    <n v="22.5"/>
    <x v="1"/>
    <x v="1"/>
    <x v="0"/>
    <n v="2203.5864999999999"/>
    <n v="191712.02549999999"/>
    <n v="87"/>
    <n v="49580.696250000001"/>
  </r>
  <r>
    <n v="81"/>
    <n v="21"/>
    <x v="2"/>
    <x v="1"/>
    <x v="0"/>
    <n v="1455936.63"/>
    <n v="103128844.625"/>
    <n v="70.8333333333333"/>
    <n v="30574669.229999997"/>
  </r>
  <r>
    <n v="81"/>
    <n v="21.5"/>
    <x v="2"/>
    <x v="1"/>
    <x v="0"/>
    <n v="489994.09250000003"/>
    <n v="37043553.392999999"/>
    <n v="75.599999999999994"/>
    <n v="10534872.988750001"/>
  </r>
  <r>
    <n v="81"/>
    <n v="22"/>
    <x v="2"/>
    <x v="1"/>
    <x v="0"/>
    <n v="790947.44319999998"/>
    <n v="65846374.646399997"/>
    <n v="83.25"/>
    <n v="17400843.750399999"/>
  </r>
  <r>
    <n v="81"/>
    <n v="22.5"/>
    <x v="2"/>
    <x v="1"/>
    <x v="0"/>
    <n v="19832.2785"/>
    <n v="1696761.605"/>
    <n v="85.5555555555556"/>
    <n v="446226.26624999999"/>
  </r>
  <r>
    <n v="81"/>
    <n v="23"/>
    <x v="2"/>
    <x v="1"/>
    <x v="0"/>
    <n v="25183.845000000001"/>
    <n v="2498237.4240000001"/>
    <n v="99.2"/>
    <n v="579228.43500000006"/>
  </r>
  <r>
    <n v="81"/>
    <n v="23.5"/>
    <x v="2"/>
    <x v="1"/>
    <x v="0"/>
    <n v="375522.0294"/>
    <n v="37927724.969400004"/>
    <n v="101"/>
    <n v="8824767.6908999998"/>
  </r>
  <r>
    <n v="81"/>
    <n v="24"/>
    <x v="2"/>
    <x v="1"/>
    <x v="0"/>
    <n v="6295.9614000000001"/>
    <n v="679963.83120000002"/>
    <n v="108"/>
    <n v="151103.0736"/>
  </r>
  <r>
    <n v="81"/>
    <n v="25.5"/>
    <x v="2"/>
    <x v="1"/>
    <x v="0"/>
    <n v="2098.6538"/>
    <n v="291712.87819999998"/>
    <n v="139"/>
    <n v="53515.671900000001"/>
  </r>
  <r>
    <n v="81"/>
    <n v="26"/>
    <x v="2"/>
    <x v="1"/>
    <x v="0"/>
    <n v="5666.3652000000002"/>
    <n v="863176.29879999999"/>
    <n v="152.333333333333"/>
    <n v="147325.4952"/>
  </r>
  <r>
    <n v="81"/>
    <n v="27"/>
    <x v="2"/>
    <x v="1"/>
    <x v="0"/>
    <n v="3147.9807000000001"/>
    <n v="566636.52599999995"/>
    <n v="180"/>
    <n v="84995.478900000002"/>
  </r>
  <r>
    <n v="81"/>
    <n v="23.5"/>
    <x v="3"/>
    <x v="1"/>
    <x v="0"/>
    <n v="375522.0294"/>
    <n v="39554987.096799999"/>
    <n v="105.333333333333"/>
    <n v="8824767.6908999998"/>
  </r>
  <r>
    <n v="81"/>
    <n v="24.5"/>
    <x v="3"/>
    <x v="1"/>
    <x v="0"/>
    <n v="6295.9614000000001"/>
    <n v="736627.48380000005"/>
    <n v="117"/>
    <n v="154251.05430000002"/>
  </r>
  <r>
    <n v="81"/>
    <n v="26"/>
    <x v="3"/>
    <x v="1"/>
    <x v="0"/>
    <n v="1888.7883999999999"/>
    <n v="279540.68320000003"/>
    <n v="148"/>
    <n v="49108.498399999997"/>
  </r>
  <r>
    <n v="81"/>
    <n v="25.5"/>
    <x v="6"/>
    <x v="1"/>
    <x v="0"/>
    <n v="2098.6538"/>
    <n v="300107.49339999998"/>
    <n v="143"/>
    <n v="53515.671900000001"/>
  </r>
  <r>
    <n v="81"/>
    <n v="25.5"/>
    <x v="4"/>
    <x v="1"/>
    <x v="0"/>
    <n v="2098.6538"/>
    <n v="268627.68640000001"/>
    <n v="128"/>
    <n v="53515.671900000001"/>
  </r>
  <r>
    <n v="81"/>
    <n v="26"/>
    <x v="7"/>
    <x v="1"/>
    <x v="0"/>
    <n v="1888.7883999999999"/>
    <n v="268207.95280000003"/>
    <n v="142"/>
    <n v="49108.498399999997"/>
  </r>
  <r>
    <n v="91"/>
    <n v="27.5"/>
    <x v="5"/>
    <x v="1"/>
    <x v="0"/>
    <n v="1152755.1307999999"/>
    <n v="213259699.19800001"/>
    <n v="185"/>
    <n v="31700766.096999999"/>
  </r>
  <r>
    <n v="91"/>
    <n v="16"/>
    <x v="1"/>
    <x v="0"/>
    <x v="0"/>
    <n v="285432.03200000001"/>
    <n v="8705676.9759999998"/>
    <n v="30.5"/>
    <n v="4566912.5120000001"/>
  </r>
  <r>
    <n v="91"/>
    <n v="16.5"/>
    <x v="1"/>
    <x v="0"/>
    <x v="0"/>
    <n v="2617369.2118000002"/>
    <n v="96842660.836600006"/>
    <n v="37"/>
    <n v="43186591.9947"/>
  </r>
  <r>
    <n v="91"/>
    <n v="17"/>
    <x v="1"/>
    <x v="0"/>
    <x v="0"/>
    <n v="5220299.2620000001"/>
    <n v="193151072.69400001"/>
    <n v="37"/>
    <n v="88745087.453999996"/>
  </r>
  <r>
    <n v="91"/>
    <n v="17.5"/>
    <x v="1"/>
    <x v="0"/>
    <x v="0"/>
    <n v="1638043.2936"/>
    <n v="69343832.762400001"/>
    <n v="42.3333333333333"/>
    <n v="28665757.638"/>
  </r>
  <r>
    <n v="91"/>
    <n v="18"/>
    <x v="1"/>
    <x v="0"/>
    <x v="0"/>
    <n v="6219986.2208000002"/>
    <n v="285536242.44859999"/>
    <n v="45.90625"/>
    <n v="111959751.9744"/>
  </r>
  <r>
    <n v="91"/>
    <n v="18.5"/>
    <x v="1"/>
    <x v="0"/>
    <x v="0"/>
    <n v="8113103.3717999998"/>
    <n v="388076777.95109999"/>
    <n v="47.8333333333333"/>
    <n v="150092412.37830001"/>
  </r>
  <r>
    <n v="91"/>
    <n v="19"/>
    <x v="1"/>
    <x v="0"/>
    <x v="0"/>
    <n v="8769591.5078999996"/>
    <n v="444641991.0492"/>
    <n v="50.702702702702702"/>
    <n v="166622238.65009999"/>
  </r>
  <r>
    <n v="91"/>
    <n v="19.5"/>
    <x v="1"/>
    <x v="0"/>
    <x v="0"/>
    <n v="28357366.381200001"/>
    <n v="1535513068.7765999"/>
    <n v="54.148648648648702"/>
    <n v="552968644.43340003"/>
  </r>
  <r>
    <n v="91"/>
    <n v="20"/>
    <x v="1"/>
    <x v="0"/>
    <x v="0"/>
    <n v="31614897.7698"/>
    <n v="1919345025.4737999"/>
    <n v="60.710144927536199"/>
    <n v="632297955.39600003"/>
  </r>
  <r>
    <n v="91"/>
    <n v="20.5"/>
    <x v="1"/>
    <x v="0"/>
    <x v="0"/>
    <n v="45384707.68"/>
    <n v="2933573605.04"/>
    <n v="64.637931034482804"/>
    <n v="930386507.43999994"/>
  </r>
  <r>
    <n v="91"/>
    <n v="21"/>
    <x v="1"/>
    <x v="0"/>
    <x v="0"/>
    <n v="3649154.7126000002"/>
    <n v="238411441.22319999"/>
    <n v="65.3333333333333"/>
    <n v="76632248.964599997"/>
  </r>
  <r>
    <n v="91"/>
    <n v="21.5"/>
    <x v="1"/>
    <x v="0"/>
    <x v="0"/>
    <n v="1169957.0870000001"/>
    <n v="83651931.720500007"/>
    <n v="71.5"/>
    <n v="25154077.370500002"/>
  </r>
  <r>
    <n v="91"/>
    <n v="18"/>
    <x v="2"/>
    <x v="0"/>
    <x v="0"/>
    <n v="388749.13880000002"/>
    <n v="16327463.829600001"/>
    <n v="42"/>
    <n v="6997484.4983999999"/>
  </r>
  <r>
    <n v="91"/>
    <n v="19"/>
    <x v="2"/>
    <x v="0"/>
    <x v="0"/>
    <n v="3318223.8138000001"/>
    <n v="181791261.79890001"/>
    <n v="54.785714285714299"/>
    <n v="63046252.462200001"/>
  </r>
  <r>
    <n v="91"/>
    <n v="20.5"/>
    <x v="2"/>
    <x v="0"/>
    <x v="0"/>
    <n v="1564989.92"/>
    <n v="98594364.959999993"/>
    <n v="63"/>
    <n v="32082293.359999999"/>
  </r>
  <r>
    <n v="91"/>
    <n v="21"/>
    <x v="2"/>
    <x v="0"/>
    <x v="0"/>
    <n v="3040962.2604999999"/>
    <n v="249602182.34184"/>
    <n v="82.08"/>
    <n v="63860207.4705"/>
  </r>
  <r>
    <n v="91"/>
    <n v="21.5"/>
    <x v="2"/>
    <x v="0"/>
    <x v="0"/>
    <n v="7019742.5219999999"/>
    <n v="585973007.02394998"/>
    <n v="83.474999999999994"/>
    <n v="150924464.22299999"/>
  </r>
  <r>
    <n v="91"/>
    <n v="22"/>
    <x v="2"/>
    <x v="0"/>
    <x v="0"/>
    <n v="13263948.9738"/>
    <n v="1201429549.54827"/>
    <n v="90.578571428571394"/>
    <n v="291806877.42360002"/>
  </r>
  <r>
    <n v="91"/>
    <n v="22.5"/>
    <x v="2"/>
    <x v="0"/>
    <x v="0"/>
    <n v="11609315.182"/>
    <n v="1182176564.9830599"/>
    <n v="101.83"/>
    <n v="261209591.595"/>
  </r>
  <r>
    <n v="91"/>
    <n v="23"/>
    <x v="2"/>
    <x v="0"/>
    <x v="0"/>
    <n v="7621998.5415000003"/>
    <n v="899395827.89699996"/>
    <n v="118"/>
    <n v="175305966.45450002"/>
  </r>
  <r>
    <n v="91"/>
    <n v="23.5"/>
    <x v="2"/>
    <x v="0"/>
    <x v="0"/>
    <n v="3331052.2239999999"/>
    <n v="393896925.48799998"/>
    <n v="118.25"/>
    <n v="78279727.263999999"/>
  </r>
  <r>
    <n v="91"/>
    <n v="25"/>
    <x v="2"/>
    <x v="0"/>
    <x v="0"/>
    <n v="2708450.67"/>
    <n v="360223939.11000001"/>
    <n v="133"/>
    <n v="67711266.75"/>
  </r>
  <r>
    <n v="91"/>
    <n v="22"/>
    <x v="3"/>
    <x v="0"/>
    <x v="0"/>
    <n v="1894849.8533999999"/>
    <n v="218855158.0677"/>
    <n v="115.5"/>
    <n v="41686696.774799995"/>
  </r>
  <r>
    <n v="91"/>
    <n v="23"/>
    <x v="3"/>
    <x v="0"/>
    <x v="0"/>
    <n v="4355427.7379999999"/>
    <n v="484541335.85250002"/>
    <n v="111.25"/>
    <n v="100174837.97399999"/>
  </r>
  <r>
    <n v="91"/>
    <n v="23.5"/>
    <x v="3"/>
    <x v="0"/>
    <x v="0"/>
    <n v="22484602.511999998"/>
    <n v="2716473088.6719999"/>
    <n v="120.81481481481499"/>
    <n v="528388159.03199995"/>
  </r>
  <r>
    <n v="91"/>
    <n v="24"/>
    <x v="3"/>
    <x v="0"/>
    <x v="0"/>
    <n v="1506290.325"/>
    <n v="167198226.07499999"/>
    <n v="111"/>
    <n v="36150967.799999997"/>
  </r>
  <r>
    <n v="91"/>
    <n v="17.5"/>
    <x v="1"/>
    <x v="1"/>
    <x v="0"/>
    <n v="182004.81039999999"/>
    <n v="7826206.8471999997"/>
    <n v="43"/>
    <n v="3185084.1819999996"/>
  </r>
  <r>
    <n v="91"/>
    <n v="20"/>
    <x v="1"/>
    <x v="1"/>
    <x v="0"/>
    <n v="15120168.498600001"/>
    <n v="920955717.64199996"/>
    <n v="60.909090909090899"/>
    <n v="302403369.972"/>
  </r>
  <r>
    <n v="91"/>
    <n v="20.5"/>
    <x v="1"/>
    <x v="1"/>
    <x v="0"/>
    <n v="15649899.199999999"/>
    <n v="1016460953.04"/>
    <n v="64.95"/>
    <n v="320822933.59999996"/>
  </r>
  <r>
    <n v="91"/>
    <n v="21"/>
    <x v="1"/>
    <x v="1"/>
    <x v="0"/>
    <n v="9122886.7815000005"/>
    <n v="655023270.91170001"/>
    <n v="71.8"/>
    <n v="191580622.41150001"/>
  </r>
  <r>
    <n v="91"/>
    <n v="21.5"/>
    <x v="1"/>
    <x v="1"/>
    <x v="0"/>
    <n v="5849785.4349999996"/>
    <n v="444583693.06"/>
    <n v="76"/>
    <n v="125770386.85249999"/>
  </r>
  <r>
    <n v="91"/>
    <n v="22"/>
    <x v="1"/>
    <x v="1"/>
    <x v="0"/>
    <n v="4737124.6335000005"/>
    <n v="364758596.77950001"/>
    <n v="77"/>
    <n v="104216741.93700001"/>
  </r>
  <r>
    <n v="91"/>
    <n v="22.5"/>
    <x v="1"/>
    <x v="1"/>
    <x v="0"/>
    <n v="1160931.5182"/>
    <n v="101001042.0834"/>
    <n v="87"/>
    <n v="26120959.159500003"/>
  </r>
  <r>
    <n v="91"/>
    <n v="21"/>
    <x v="2"/>
    <x v="1"/>
    <x v="0"/>
    <n v="9122886.7815000005"/>
    <n v="642859421.86969995"/>
    <n v="70.466666666666697"/>
    <n v="191580622.41150001"/>
  </r>
  <r>
    <n v="91"/>
    <n v="21.5"/>
    <x v="2"/>
    <x v="1"/>
    <x v="0"/>
    <n v="15209442.130999999"/>
    <n v="1204880306.0469501"/>
    <n v="79.219230769230805"/>
    <n v="327003005.81650001"/>
  </r>
  <r>
    <n v="91"/>
    <n v="22"/>
    <x v="2"/>
    <x v="1"/>
    <x v="0"/>
    <n v="53055795.895199999"/>
    <n v="4689753387.165"/>
    <n v="88.392857142857096"/>
    <n v="1167227509.6944001"/>
  </r>
  <r>
    <n v="91"/>
    <n v="22.5"/>
    <x v="2"/>
    <x v="1"/>
    <x v="0"/>
    <n v="73138685.646599993"/>
    <n v="7129744825.8734798"/>
    <n v="97.482539682539695"/>
    <n v="1645620427.0484998"/>
  </r>
  <r>
    <n v="91"/>
    <n v="23"/>
    <x v="2"/>
    <x v="1"/>
    <x v="0"/>
    <n v="83841983.956499994"/>
    <n v="8776404663.4568996"/>
    <n v="104.67792207792201"/>
    <n v="1928365630.9994998"/>
  </r>
  <r>
    <n v="91"/>
    <n v="23.5"/>
    <x v="2"/>
    <x v="1"/>
    <x v="0"/>
    <n v="79112490.319999993"/>
    <n v="9351096355.8239994"/>
    <n v="118.2"/>
    <n v="1859143522.5199997"/>
  </r>
  <r>
    <n v="91"/>
    <n v="24"/>
    <x v="2"/>
    <x v="1"/>
    <x v="0"/>
    <n v="71548790.4375"/>
    <n v="8720667836.5874996"/>
    <n v="121.884210526316"/>
    <n v="1717170970.5"/>
  </r>
  <r>
    <n v="91"/>
    <n v="24.5"/>
    <x v="2"/>
    <x v="1"/>
    <x v="0"/>
    <n v="64009953.039999999"/>
    <n v="8521645048.2152004"/>
    <n v="133.13"/>
    <n v="1568243849.48"/>
  </r>
  <r>
    <n v="91"/>
    <n v="25"/>
    <x v="2"/>
    <x v="1"/>
    <x v="0"/>
    <n v="44012323.387500003"/>
    <n v="5890203094.5825005"/>
    <n v="133.83076923076899"/>
    <n v="1100308084.6875"/>
  </r>
  <r>
    <n v="91"/>
    <n v="25.5"/>
    <x v="2"/>
    <x v="1"/>
    <x v="0"/>
    <n v="38960206.116300002"/>
    <n v="5707360988.0529003"/>
    <n v="146.49206349206301"/>
    <n v="993485255.96565008"/>
  </r>
  <r>
    <n v="91"/>
    <n v="26"/>
    <x v="2"/>
    <x v="1"/>
    <x v="0"/>
    <n v="17285090.936999999"/>
    <n v="2826688537.8973999"/>
    <n v="163.53333333333299"/>
    <n v="449412364.36199999"/>
  </r>
  <r>
    <n v="91"/>
    <n v="26.5"/>
    <x v="2"/>
    <x v="1"/>
    <x v="0"/>
    <n v="7421424.0073999995"/>
    <n v="1218826173.523"/>
    <n v="164.230769230769"/>
    <n v="196667736.1961"/>
  </r>
  <r>
    <n v="91"/>
    <n v="27"/>
    <x v="2"/>
    <x v="1"/>
    <x v="0"/>
    <n v="2225377.2648"/>
    <n v="413920171.25279999"/>
    <n v="186"/>
    <n v="60085186.149599999"/>
  </r>
  <r>
    <n v="91"/>
    <n v="22.5"/>
    <x v="3"/>
    <x v="1"/>
    <x v="0"/>
    <n v="5804657.591"/>
    <n v="666374691.44679999"/>
    <n v="114.8"/>
    <n v="130604795.7975"/>
  </r>
  <r>
    <n v="91"/>
    <n v="23"/>
    <x v="3"/>
    <x v="1"/>
    <x v="0"/>
    <n v="29399137.2315"/>
    <n v="3267877431.8214002"/>
    <n v="111.15555555555601"/>
    <n v="676180156.32449996"/>
  </r>
  <r>
    <n v="91"/>
    <n v="23.5"/>
    <x v="3"/>
    <x v="1"/>
    <x v="0"/>
    <n v="78279727.263999999"/>
    <n v="9120420989.3120003"/>
    <n v="116.51063829787201"/>
    <n v="1839573590.704"/>
  </r>
  <r>
    <n v="91"/>
    <n v="24"/>
    <x v="3"/>
    <x v="1"/>
    <x v="0"/>
    <n v="170963951.88749999"/>
    <n v="21533173341.037498"/>
    <n v="125.95154185022"/>
    <n v="4103134845.2999997"/>
  </r>
  <r>
    <n v="91"/>
    <n v="24.5"/>
    <x v="3"/>
    <x v="1"/>
    <x v="0"/>
    <n v="209952645.97119999"/>
    <n v="28367930988.2672"/>
    <n v="135.11585365853699"/>
    <n v="5143839826.2943993"/>
  </r>
  <r>
    <n v="91"/>
    <n v="25"/>
    <x v="3"/>
    <x v="1"/>
    <x v="0"/>
    <n v="224124292.9425"/>
    <n v="31959040793.3325"/>
    <n v="142.59516616314201"/>
    <n v="5603107323.5625"/>
  </r>
  <r>
    <n v="91"/>
    <n v="25.5"/>
    <x v="3"/>
    <x v="1"/>
    <x v="0"/>
    <n v="128630521.7808"/>
    <n v="18432506404.800598"/>
    <n v="143.29807692307699"/>
    <n v="3280078305.4103999"/>
  </r>
  <r>
    <n v="91"/>
    <n v="26"/>
    <x v="3"/>
    <x v="1"/>
    <x v="0"/>
    <n v="95068000.153500006"/>
    <n v="14815051442.102699"/>
    <n v="155.83636363636401"/>
    <n v="2471768003.9910002"/>
  </r>
  <r>
    <n v="91"/>
    <n v="26.5"/>
    <x v="3"/>
    <x v="1"/>
    <x v="0"/>
    <n v="29114817.259799998"/>
    <n v="4863887118.6960001"/>
    <n v="167.058823529412"/>
    <n v="771542657.38469994"/>
  </r>
  <r>
    <n v="91"/>
    <n v="27"/>
    <x v="3"/>
    <x v="1"/>
    <x v="0"/>
    <n v="13908607.904999999"/>
    <n v="2551951378.4094"/>
    <n v="183.48"/>
    <n v="375532413.435"/>
  </r>
  <r>
    <n v="91"/>
    <n v="27.5"/>
    <x v="3"/>
    <x v="1"/>
    <x v="0"/>
    <n v="8645663.4810000006"/>
    <n v="1714723257.0650001"/>
    <n v="198.333333333333"/>
    <n v="237755745.72750002"/>
  </r>
  <r>
    <n v="91"/>
    <n v="28"/>
    <x v="3"/>
    <x v="1"/>
    <x v="0"/>
    <n v="9768665.4149999991"/>
    <n v="2074041909.6900001"/>
    <n v="212.31578947368399"/>
    <n v="273522631.62"/>
  </r>
  <r>
    <n v="91"/>
    <n v="23"/>
    <x v="6"/>
    <x v="1"/>
    <x v="0"/>
    <n v="5444284.6725000003"/>
    <n v="751311284.80499995"/>
    <n v="138"/>
    <n v="125218547.4675"/>
  </r>
  <r>
    <n v="91"/>
    <n v="23.5"/>
    <x v="6"/>
    <x v="1"/>
    <x v="0"/>
    <n v="2498289.1680000001"/>
    <n v="319781013.50400001"/>
    <n v="128"/>
    <n v="58709795.447999999"/>
  </r>
  <r>
    <n v="91"/>
    <n v="24"/>
    <x v="6"/>
    <x v="1"/>
    <x v="0"/>
    <n v="15062903.25"/>
    <n v="1955917987.0125"/>
    <n v="129.85"/>
    <n v="361509678"/>
  </r>
  <r>
    <n v="91"/>
    <n v="24.5"/>
    <x v="6"/>
    <x v="1"/>
    <x v="0"/>
    <n v="28804478.868000001"/>
    <n v="3821394196.4879999"/>
    <n v="132.666666666667"/>
    <n v="705709732.26600003"/>
  </r>
  <r>
    <n v="91"/>
    <n v="25"/>
    <x v="6"/>
    <x v="1"/>
    <x v="0"/>
    <n v="91410210.112499997"/>
    <n v="12889516738.530001"/>
    <n v="141.00740740740699"/>
    <n v="2285255252.8125"/>
  </r>
  <r>
    <n v="91"/>
    <n v="25.5"/>
    <x v="6"/>
    <x v="1"/>
    <x v="0"/>
    <n v="144709337.0034"/>
    <n v="22096621027.643101"/>
    <n v="152.69658119658101"/>
    <n v="3690088093.5867"/>
  </r>
  <r>
    <n v="91"/>
    <n v="26"/>
    <x v="6"/>
    <x v="1"/>
    <x v="0"/>
    <n v="59921648.581600003"/>
    <n v="9252709178.5760994"/>
    <n v="154.413461538462"/>
    <n v="1557962863.1216002"/>
  </r>
  <r>
    <n v="91"/>
    <n v="26.5"/>
    <x v="6"/>
    <x v="1"/>
    <x v="0"/>
    <n v="62796664.678000003"/>
    <n v="10366016702.0284"/>
    <n v="165.07272727272701"/>
    <n v="1664111613.967"/>
  </r>
  <r>
    <n v="91"/>
    <n v="27"/>
    <x v="6"/>
    <x v="1"/>
    <x v="0"/>
    <n v="25591838.545200001"/>
    <n v="4432395167.1653996"/>
    <n v="173.195652173913"/>
    <n v="690979640.72040009"/>
  </r>
  <r>
    <n v="91"/>
    <n v="27.5"/>
    <x v="6"/>
    <x v="1"/>
    <x v="0"/>
    <n v="1729132.6961999999"/>
    <n v="287036027.56919998"/>
    <n v="166"/>
    <n v="47551149.145499997"/>
  </r>
  <r>
    <n v="91"/>
    <n v="28"/>
    <x v="6"/>
    <x v="1"/>
    <x v="0"/>
    <n v="2056561.14"/>
    <n v="410798087.71499997"/>
    <n v="199.75"/>
    <n v="57583711.919999994"/>
  </r>
  <r>
    <n v="91"/>
    <n v="28.5"/>
    <x v="6"/>
    <x v="1"/>
    <x v="0"/>
    <n v="3571018.5872"/>
    <n v="778482052.00960004"/>
    <n v="218"/>
    <n v="101774029.7352"/>
  </r>
  <r>
    <n v="91"/>
    <n v="29"/>
    <x v="6"/>
    <x v="1"/>
    <x v="0"/>
    <n v="439938.2574"/>
    <n v="94146787.0836"/>
    <n v="214"/>
    <n v="12758209.464600001"/>
  </r>
  <r>
    <n v="91"/>
    <n v="24.5"/>
    <x v="4"/>
    <x v="1"/>
    <x v="0"/>
    <n v="5120796.2432000004"/>
    <n v="691307492.83200002"/>
    <n v="135"/>
    <n v="125459507.95840001"/>
  </r>
  <r>
    <n v="91"/>
    <n v="25"/>
    <x v="4"/>
    <x v="1"/>
    <x v="0"/>
    <n v="27084506.699999999"/>
    <n v="3801310515.3449998"/>
    <n v="140.35"/>
    <n v="677112667.5"/>
  </r>
  <r>
    <n v="91"/>
    <n v="25.5"/>
    <x v="4"/>
    <x v="1"/>
    <x v="0"/>
    <n v="69262588.651199996"/>
    <n v="10381348890.068701"/>
    <n v="149.88392857142901"/>
    <n v="1766196010.6055999"/>
  </r>
  <r>
    <n v="91"/>
    <n v="26"/>
    <x v="4"/>
    <x v="1"/>
    <x v="0"/>
    <n v="154989648.7351"/>
    <n v="23920261178.016399"/>
    <n v="154.33457249070599"/>
    <n v="4029730867.1125998"/>
  </r>
  <r>
    <n v="91"/>
    <n v="26.5"/>
    <x v="4"/>
    <x v="1"/>
    <x v="0"/>
    <n v="136440025.9822"/>
    <n v="22839717822.158401"/>
    <n v="167.39748953974899"/>
    <n v="3615660688.5282998"/>
  </r>
  <r>
    <n v="91"/>
    <n v="27"/>
    <x v="4"/>
    <x v="1"/>
    <x v="0"/>
    <n v="96803911.018800005"/>
    <n v="17014678222.344601"/>
    <n v="175.764367816092"/>
    <n v="2613705597.5076003"/>
  </r>
  <r>
    <n v="91"/>
    <n v="27.5"/>
    <x v="4"/>
    <x v="1"/>
    <x v="0"/>
    <n v="116428268.21080001"/>
    <n v="21544417017.086601"/>
    <n v="185.04455445544599"/>
    <n v="3201777375.7970004"/>
  </r>
  <r>
    <n v="91"/>
    <n v="28"/>
    <x v="4"/>
    <x v="1"/>
    <x v="0"/>
    <n v="41645363.085000001"/>
    <n v="8446296601.9799995"/>
    <n v="202.81481481481501"/>
    <n v="1166070166.3800001"/>
  </r>
  <r>
    <n v="91"/>
    <n v="28.5"/>
    <x v="4"/>
    <x v="1"/>
    <x v="0"/>
    <n v="23657998.1402"/>
    <n v="5152087066.6828003"/>
    <n v="217.77358490565999"/>
    <n v="674252946.9957"/>
  </r>
  <r>
    <n v="91"/>
    <n v="29"/>
    <x v="4"/>
    <x v="1"/>
    <x v="0"/>
    <n v="18917345.0682"/>
    <n v="4395863067.9407997"/>
    <n v="232.37209302325601"/>
    <n v="548603006.97780001"/>
  </r>
  <r>
    <n v="91"/>
    <n v="29.5"/>
    <x v="4"/>
    <x v="1"/>
    <x v="0"/>
    <n v="7006861.1238000002"/>
    <n v="1690302204.0414"/>
    <n v="241.23529411764699"/>
    <n v="206702403.1521"/>
  </r>
  <r>
    <n v="91"/>
    <n v="30"/>
    <x v="4"/>
    <x v="1"/>
    <x v="0"/>
    <n v="1945221.6828000001"/>
    <n v="476255108.67220002"/>
    <n v="244.833333333333"/>
    <n v="58356650.484000005"/>
  </r>
  <r>
    <n v="91"/>
    <n v="30.5"/>
    <x v="4"/>
    <x v="1"/>
    <x v="0"/>
    <n v="1672054.4316"/>
    <n v="437660247.47130001"/>
    <n v="261.75"/>
    <n v="50997660.163800001"/>
  </r>
  <r>
    <n v="91"/>
    <n v="22.5"/>
    <x v="5"/>
    <x v="1"/>
    <x v="0"/>
    <n v="1160931.5182"/>
    <n v="121897809.411"/>
    <n v="105"/>
    <n v="26120959.159500003"/>
  </r>
  <r>
    <n v="91"/>
    <n v="25.5"/>
    <x v="5"/>
    <x v="1"/>
    <x v="0"/>
    <n v="1236831.9402000001"/>
    <n v="180577463.2692"/>
    <n v="146"/>
    <n v="31539214.475100003"/>
  </r>
  <r>
    <n v="91"/>
    <n v="26"/>
    <x v="5"/>
    <x v="1"/>
    <x v="0"/>
    <n v="38603369.759300001"/>
    <n v="6297534798.0469999"/>
    <n v="163.13432835820899"/>
    <n v="1003687613.7418001"/>
  </r>
  <r>
    <n v="91"/>
    <n v="26.5"/>
    <x v="5"/>
    <x v="1"/>
    <x v="0"/>
    <n v="35394483.727600001"/>
    <n v="6036472111.8652"/>
    <n v="170.54838709677401"/>
    <n v="937953818.78139997"/>
  </r>
  <r>
    <n v="91"/>
    <n v="27"/>
    <x v="5"/>
    <x v="1"/>
    <x v="0"/>
    <n v="59528841.833400004"/>
    <n v="10511013165.9666"/>
    <n v="176.57009345794401"/>
    <n v="1607278729.5018001"/>
  </r>
  <r>
    <n v="91"/>
    <n v="27.5"/>
    <x v="5"/>
    <x v="1"/>
    <x v="0"/>
    <n v="19020459.658199999"/>
    <n v="3411578809.6026001"/>
    <n v="179.363636363636"/>
    <n v="523062640.60049999"/>
  </r>
  <r>
    <n v="91"/>
    <n v="28"/>
    <x v="5"/>
    <x v="1"/>
    <x v="0"/>
    <n v="29305996.245000001"/>
    <n v="5983564636.8299999"/>
    <n v="204.17543859649101"/>
    <n v="820567894.86000001"/>
  </r>
  <r>
    <n v="91"/>
    <n v="28.5"/>
    <x v="5"/>
    <x v="1"/>
    <x v="0"/>
    <n v="19194224.906199999"/>
    <n v="4113813412.4544001"/>
    <n v="214.32558139534899"/>
    <n v="547035409.82669997"/>
  </r>
  <r>
    <n v="91"/>
    <n v="29"/>
    <x v="5"/>
    <x v="1"/>
    <x v="0"/>
    <n v="12758209.464600001"/>
    <n v="2980581693.8850002"/>
    <n v="233.62068965517199"/>
    <n v="369988074.4734"/>
  </r>
  <r>
    <n v="91"/>
    <n v="29.5"/>
    <x v="5"/>
    <x v="1"/>
    <x v="0"/>
    <n v="13189385.6448"/>
    <n v="3257366085.9642"/>
    <n v="246.96875"/>
    <n v="389086876.52160001"/>
  </r>
  <r>
    <n v="91"/>
    <n v="30"/>
    <x v="5"/>
    <x v="1"/>
    <x v="0"/>
    <n v="4538850.5932"/>
    <n v="1163242566.3144"/>
    <n v="256.28571428571399"/>
    <n v="136165517.796"/>
  </r>
  <r>
    <n v="91"/>
    <n v="30.5"/>
    <x v="5"/>
    <x v="1"/>
    <x v="0"/>
    <n v="2926095.2552999998"/>
    <n v="757440657.51479995"/>
    <n v="258.857142857143"/>
    <n v="89245905.286650002"/>
  </r>
  <r>
    <n v="91"/>
    <n v="31"/>
    <x v="5"/>
    <x v="1"/>
    <x v="0"/>
    <n v="1381026.5808000001"/>
    <n v="358376397.71759999"/>
    <n v="259.5"/>
    <n v="42811824.004800007"/>
  </r>
  <r>
    <n v="91"/>
    <n v="26"/>
    <x v="7"/>
    <x v="1"/>
    <x v="0"/>
    <n v="576169.69790000003"/>
    <n v="81816097.101799995"/>
    <n v="142"/>
    <n v="14980412.145400001"/>
  </r>
  <r>
    <n v="91"/>
    <n v="26.5"/>
    <x v="7"/>
    <x v="1"/>
    <x v="0"/>
    <n v="14842848.014799999"/>
    <n v="2449069922.4419999"/>
    <n v="165"/>
    <n v="393335472.39219999"/>
  </r>
  <r>
    <n v="91"/>
    <n v="27"/>
    <x v="7"/>
    <x v="1"/>
    <x v="0"/>
    <n v="2781721.5809999998"/>
    <n v="486801276.67500001"/>
    <n v="175"/>
    <n v="75106482.686999992"/>
  </r>
  <r>
    <n v="91"/>
    <n v="27.5"/>
    <x v="7"/>
    <x v="1"/>
    <x v="0"/>
    <n v="6916530.7847999996"/>
    <n v="1362556564.6056001"/>
    <n v="197"/>
    <n v="190204596.58199999"/>
  </r>
  <r>
    <n v="91"/>
    <n v="28"/>
    <x v="7"/>
    <x v="1"/>
    <x v="0"/>
    <n v="9254525.1300000008"/>
    <n v="1767100159.5450001"/>
    <n v="190.944444444444"/>
    <n v="259126703.64000002"/>
  </r>
  <r>
    <n v="91"/>
    <n v="28.5"/>
    <x v="7"/>
    <x v="1"/>
    <x v="0"/>
    <n v="6695659.8509999998"/>
    <n v="1425282793.6162"/>
    <n v="212.86666666666699"/>
    <n v="190826305.75349998"/>
  </r>
  <r>
    <n v="91"/>
    <n v="29"/>
    <x v="7"/>
    <x v="1"/>
    <x v="0"/>
    <n v="3079567.8018"/>
    <n v="704341150.09739995"/>
    <n v="228.71428571428601"/>
    <n v="89307466.252200007"/>
  </r>
  <r>
    <n v="91"/>
    <n v="29.5"/>
    <x v="7"/>
    <x v="1"/>
    <x v="0"/>
    <n v="3297346.4112"/>
    <n v="789302297.18099999"/>
    <n v="239.375"/>
    <n v="97271719.130400002"/>
  </r>
  <r>
    <n v="91"/>
    <n v="30"/>
    <x v="7"/>
    <x v="1"/>
    <x v="0"/>
    <n v="1296814.4552"/>
    <n v="335226536.6692"/>
    <n v="258.5"/>
    <n v="38904433.655999996"/>
  </r>
  <r>
    <n v="91"/>
    <n v="31.5"/>
    <x v="7"/>
    <x v="1"/>
    <x v="0"/>
    <n v="705263.73739999998"/>
    <n v="185484362.93619999"/>
    <n v="263"/>
    <n v="22215807.728099998"/>
  </r>
  <r>
    <n v="91"/>
    <n v="27.5"/>
    <x v="8"/>
    <x v="1"/>
    <x v="0"/>
    <n v="1152755.1307999999"/>
    <n v="190780974.14739999"/>
    <n v="165.5"/>
    <n v="31700766.096999999"/>
  </r>
  <r>
    <n v="91"/>
    <n v="28"/>
    <x v="8"/>
    <x v="1"/>
    <x v="0"/>
    <n v="1542420.855"/>
    <n v="294602383.30500001"/>
    <n v="191"/>
    <n v="43187783.939999998"/>
  </r>
  <r>
    <n v="91"/>
    <n v="28.5"/>
    <x v="8"/>
    <x v="1"/>
    <x v="0"/>
    <n v="2231886.6170000001"/>
    <n v="492800565.03359997"/>
    <n v="220.8"/>
    <n v="63608768.5845"/>
  </r>
  <r>
    <n v="91"/>
    <n v="29"/>
    <x v="8"/>
    <x v="1"/>
    <x v="0"/>
    <n v="2199691.287"/>
    <n v="534524982.741"/>
    <n v="243"/>
    <n v="63791047.322999999"/>
  </r>
  <r>
    <n v="91"/>
    <n v="29.5"/>
    <x v="8"/>
    <x v="1"/>
    <x v="0"/>
    <n v="4533851.3153999997"/>
    <n v="1077820108.161"/>
    <n v="237.727272727273"/>
    <n v="133748613.8043"/>
  </r>
  <r>
    <n v="91"/>
    <n v="30.5"/>
    <x v="8"/>
    <x v="1"/>
    <x v="0"/>
    <n v="836027.21580000001"/>
    <n v="230743511.56079999"/>
    <n v="276"/>
    <n v="25498830.081900001"/>
  </r>
  <r>
    <n v="91"/>
    <n v="31.5"/>
    <x v="8"/>
    <x v="1"/>
    <x v="0"/>
    <n v="1410527.4748"/>
    <n v="397768747.89359999"/>
    <n v="282"/>
    <n v="44431615.456199996"/>
  </r>
  <r>
    <n v="91"/>
    <n v="32"/>
    <x v="8"/>
    <x v="1"/>
    <x v="0"/>
    <n v="335424.86139999999"/>
    <n v="97944059.528799996"/>
    <n v="292"/>
    <n v="10733595.5648"/>
  </r>
  <r>
    <n v="91"/>
    <n v="28.5"/>
    <x v="10"/>
    <x v="1"/>
    <x v="0"/>
    <n v="2231886.6170000001"/>
    <n v="445038191.42979997"/>
    <n v="199.4"/>
    <n v="63608768.5845"/>
  </r>
  <r>
    <n v="91"/>
    <n v="29"/>
    <x v="10"/>
    <x v="1"/>
    <x v="0"/>
    <n v="2199691.287"/>
    <n v="456215972.92379999"/>
    <n v="207.4"/>
    <n v="63791047.322999999"/>
  </r>
  <r>
    <n v="91"/>
    <n v="29.5"/>
    <x v="10"/>
    <x v="1"/>
    <x v="0"/>
    <n v="824336.60279999999"/>
    <n v="232462921.9896"/>
    <n v="282"/>
    <n v="24317929.782600001"/>
  </r>
  <r>
    <n v="91"/>
    <n v="30"/>
    <x v="10"/>
    <x v="1"/>
    <x v="0"/>
    <n v="648407.22759999998"/>
    <n v="170206897.245"/>
    <n v="262.5"/>
    <n v="19452216.827999998"/>
  </r>
  <r>
    <n v="91"/>
    <n v="29"/>
    <x v="11"/>
    <x v="1"/>
    <x v="0"/>
    <n v="1759753.0296"/>
    <n v="369548136.21600002"/>
    <n v="210"/>
    <n v="51032837.858400002"/>
  </r>
  <r>
    <n v="91"/>
    <n v="29.5"/>
    <x v="11"/>
    <x v="1"/>
    <x v="0"/>
    <n v="412168.3014"/>
    <n v="87791848.198200002"/>
    <n v="213"/>
    <n v="12158964.8913"/>
  </r>
  <r>
    <n v="91"/>
    <n v="30"/>
    <x v="11"/>
    <x v="1"/>
    <x v="0"/>
    <n v="648407.22759999998"/>
    <n v="164695435.81040001"/>
    <n v="254"/>
    <n v="19452216.827999998"/>
  </r>
  <r>
    <n v="91"/>
    <n v="31"/>
    <x v="11"/>
    <x v="1"/>
    <x v="0"/>
    <n v="345256.64520000003"/>
    <n v="99433913.817599997"/>
    <n v="288"/>
    <n v="10702956.001200002"/>
  </r>
  <r>
    <n v="91"/>
    <n v="31.5"/>
    <x v="11"/>
    <x v="1"/>
    <x v="0"/>
    <n v="705263.73739999998"/>
    <n v="205231747.58340001"/>
    <n v="291"/>
    <n v="22215807.728099998"/>
  </r>
  <r>
    <n v="91"/>
    <n v="31"/>
    <x v="12"/>
    <x v="1"/>
    <x v="0"/>
    <n v="345256.64520000003"/>
    <n v="97707630.591600001"/>
    <n v="283"/>
    <n v="10702956.001200002"/>
  </r>
  <r>
    <n v="101"/>
    <n v="12.5"/>
    <x v="1"/>
    <x v="0"/>
    <x v="0"/>
    <n v="5545265.3048"/>
    <n v="72088448.962400004"/>
    <n v="13"/>
    <n v="69315816.310000002"/>
  </r>
  <r>
    <n v="101"/>
    <n v="13.5"/>
    <x v="1"/>
    <x v="0"/>
    <x v="0"/>
    <n v="1848421.7683000001"/>
    <n v="33271591.829399999"/>
    <n v="18"/>
    <n v="24953693.872050002"/>
  </r>
  <r>
    <n v="101"/>
    <n v="14.5"/>
    <x v="1"/>
    <x v="0"/>
    <x v="0"/>
    <n v="11090530.6096"/>
    <n v="243991673.41119999"/>
    <n v="22"/>
    <n v="160812693.83919999"/>
  </r>
  <r>
    <n v="101"/>
    <n v="15"/>
    <x v="1"/>
    <x v="0"/>
    <x v="0"/>
    <n v="11090530.6096"/>
    <n v="266172734.6304"/>
    <n v="24"/>
    <n v="166357959.14399999"/>
  </r>
  <r>
    <n v="101"/>
    <n v="15.5"/>
    <x v="1"/>
    <x v="0"/>
    <x v="0"/>
    <n v="44362122.438000001"/>
    <n v="1237703216.0202"/>
    <n v="27.9"/>
    <n v="687612897.78900003"/>
  </r>
  <r>
    <n v="101"/>
    <n v="16"/>
    <x v="1"/>
    <x v="0"/>
    <x v="0"/>
    <n v="27726326.523699999"/>
    <n v="867437929.81289995"/>
    <n v="31.285714285714299"/>
    <n v="443621224.37919998"/>
  </r>
  <r>
    <n v="101"/>
    <n v="16.5"/>
    <x v="1"/>
    <x v="0"/>
    <x v="0"/>
    <n v="55452653.048"/>
    <n v="1796665958.7551999"/>
    <n v="32.4"/>
    <n v="914968775.29200006"/>
  </r>
  <r>
    <n v="101"/>
    <n v="17"/>
    <x v="1"/>
    <x v="0"/>
    <x v="0"/>
    <n v="44362122.438600004"/>
    <n v="1688225215.0244999"/>
    <n v="38.0555555555556"/>
    <n v="754156081.45620012"/>
  </r>
  <r>
    <n v="101"/>
    <n v="17.5"/>
    <x v="1"/>
    <x v="0"/>
    <x v="0"/>
    <n v="25877904.756200001"/>
    <n v="1027722503.1748"/>
    <n v="39.714285714285701"/>
    <n v="452863333.2335"/>
  </r>
  <r>
    <n v="101"/>
    <n v="18"/>
    <x v="1"/>
    <x v="0"/>
    <x v="0"/>
    <n v="25877904.756000001"/>
    <n v="1048055142.618"/>
    <n v="40.5"/>
    <n v="465802285.60800004"/>
  </r>
  <r>
    <n v="101"/>
    <n v="18.5"/>
    <x v="1"/>
    <x v="0"/>
    <x v="0"/>
    <n v="22181061.2192"/>
    <n v="995375122.21159995"/>
    <n v="44.875"/>
    <n v="410349632.55519998"/>
  </r>
  <r>
    <n v="101"/>
    <n v="19"/>
    <x v="1"/>
    <x v="0"/>
    <x v="0"/>
    <n v="16635795.9147"/>
    <n v="835486639.27160001"/>
    <n v="50.2222222222222"/>
    <n v="316080122.3793"/>
  </r>
  <r>
    <n v="101"/>
    <n v="19.5"/>
    <x v="1"/>
    <x v="0"/>
    <x v="0"/>
    <n v="7393687.0732000005"/>
    <n v="414046476.09920001"/>
    <n v="56"/>
    <n v="144176897.92740002"/>
  </r>
  <r>
    <n v="111"/>
    <n v="27.5"/>
    <x v="6"/>
    <x v="1"/>
    <x v="0"/>
    <n v="12408936.859200001"/>
    <n v="2481787371.8400002"/>
    <n v="200"/>
    <n v="341245763.62800002"/>
  </r>
  <r>
    <n v="111"/>
    <n v="29.5"/>
    <x v="4"/>
    <x v="1"/>
    <x v="0"/>
    <n v="12013024.607999999"/>
    <n v="2991243127.3920002"/>
    <n v="249"/>
    <n v="354384225.93599999"/>
  </r>
  <r>
    <n v="111"/>
    <n v="31"/>
    <x v="4"/>
    <x v="1"/>
    <x v="0"/>
    <n v="1287196.5943"/>
    <n v="346255883.86669999"/>
    <n v="269"/>
    <n v="39903094.423299998"/>
  </r>
  <r>
    <n v="111"/>
    <n v="31.5"/>
    <x v="4"/>
    <x v="1"/>
    <x v="0"/>
    <n v="1372605.9399000001"/>
    <n v="360995362.19370002"/>
    <n v="263"/>
    <n v="43237087.106850006"/>
  </r>
  <r>
    <n v="111"/>
    <n v="28"/>
    <x v="5"/>
    <x v="1"/>
    <x v="0"/>
    <n v="4726418.9095999999"/>
    <n v="973642295.37759995"/>
    <n v="206"/>
    <n v="132339729.46879999"/>
  </r>
  <r>
    <n v="111"/>
    <n v="29.5"/>
    <x v="5"/>
    <x v="1"/>
    <x v="0"/>
    <n v="5339122.0480000004"/>
    <n v="1110537385.984"/>
    <n v="208"/>
    <n v="157504100.41600001"/>
  </r>
  <r>
    <n v="111"/>
    <n v="21"/>
    <x v="1"/>
    <x v="0"/>
    <x v="0"/>
    <n v="358116.36550000001"/>
    <n v="27252655.414549999"/>
    <n v="76.099999999999994"/>
    <n v="7520443.6754999999"/>
  </r>
  <r>
    <n v="111"/>
    <n v="22"/>
    <x v="1"/>
    <x v="0"/>
    <x v="0"/>
    <n v="1111027.7087999999"/>
    <n v="102881165.83487999"/>
    <n v="92.6"/>
    <n v="24442609.593599997"/>
  </r>
  <r>
    <n v="111"/>
    <n v="21"/>
    <x v="2"/>
    <x v="0"/>
    <x v="0"/>
    <n v="358116.36550000001"/>
    <n v="28040511.418650001"/>
    <n v="78.3"/>
    <n v="7520443.6754999999"/>
  </r>
  <r>
    <n v="111"/>
    <n v="21.5"/>
    <x v="2"/>
    <x v="0"/>
    <x v="0"/>
    <n v="2348734.6609999998"/>
    <n v="195884470.7274"/>
    <n v="83.4"/>
    <n v="50497795.211499996"/>
  </r>
  <r>
    <n v="111"/>
    <n v="22"/>
    <x v="2"/>
    <x v="0"/>
    <x v="0"/>
    <n v="555513.85439999995"/>
    <n v="58884468.566399999"/>
    <n v="106"/>
    <n v="12221304.796799999"/>
  </r>
  <r>
    <n v="111"/>
    <n v="22.5"/>
    <x v="2"/>
    <x v="0"/>
    <x v="0"/>
    <n v="2948117.7762000002"/>
    <n v="291667118.65872002"/>
    <n v="98.933333333333394"/>
    <n v="66332649.964500003"/>
  </r>
  <r>
    <n v="111"/>
    <n v="24"/>
    <x v="2"/>
    <x v="0"/>
    <x v="0"/>
    <n v="1360878.1846"/>
    <n v="129827778.81084"/>
    <n v="95.4"/>
    <n v="32661076.430399999"/>
  </r>
  <r>
    <n v="111"/>
    <n v="23"/>
    <x v="3"/>
    <x v="0"/>
    <x v="0"/>
    <n v="445240.72340000002"/>
    <n v="52983646.084600002"/>
    <n v="119"/>
    <n v="10240536.6382"/>
  </r>
  <r>
    <n v="111"/>
    <n v="23.5"/>
    <x v="3"/>
    <x v="0"/>
    <x v="0"/>
    <n v="563094.13390000002"/>
    <n v="73202237.407000005"/>
    <n v="130"/>
    <n v="13232712.14665"/>
  </r>
  <r>
    <n v="111"/>
    <n v="22"/>
    <x v="2"/>
    <x v="1"/>
    <x v="0"/>
    <n v="1111027.7087999999"/>
    <n v="110325051.48384"/>
    <n v="99.3"/>
    <n v="24442609.593599997"/>
  </r>
  <r>
    <n v="111"/>
    <n v="22.5"/>
    <x v="2"/>
    <x v="1"/>
    <x v="0"/>
    <n v="491352.96269999997"/>
    <n v="50609355.158100002"/>
    <n v="103"/>
    <n v="11055441.66075"/>
  </r>
  <r>
    <n v="111"/>
    <n v="23"/>
    <x v="2"/>
    <x v="1"/>
    <x v="0"/>
    <n v="3561925.7872000001"/>
    <n v="367190024.58797997"/>
    <n v="103.08750000000001"/>
    <n v="81924293.105599999"/>
  </r>
  <r>
    <n v="111"/>
    <n v="23.5"/>
    <x v="2"/>
    <x v="1"/>
    <x v="0"/>
    <n v="6757129.6068000002"/>
    <n v="778759187.18369997"/>
    <n v="115.25"/>
    <n v="158792545.75980002"/>
  </r>
  <r>
    <n v="111"/>
    <n v="24"/>
    <x v="2"/>
    <x v="1"/>
    <x v="0"/>
    <n v="2721756.3692000001"/>
    <n v="344982619.79610002"/>
    <n v="126.75"/>
    <n v="65322152.860799998"/>
  </r>
  <r>
    <n v="111"/>
    <n v="24.5"/>
    <x v="2"/>
    <x v="1"/>
    <x v="0"/>
    <n v="2166969.6537000001"/>
    <n v="281706054.98100001"/>
    <n v="130"/>
    <n v="53090756.515650004"/>
  </r>
  <r>
    <n v="111"/>
    <n v="25.5"/>
    <x v="2"/>
    <x v="1"/>
    <x v="0"/>
    <n v="19472379.185600001"/>
    <n v="2920856877.8400002"/>
    <n v="150"/>
    <n v="496545669.23280001"/>
  </r>
  <r>
    <n v="111"/>
    <n v="27"/>
    <x v="2"/>
    <x v="1"/>
    <x v="0"/>
    <n v="988631.91150000005"/>
    <n v="173010584.51249999"/>
    <n v="175"/>
    <n v="26693061.6105"/>
  </r>
  <r>
    <n v="111"/>
    <n v="23"/>
    <x v="3"/>
    <x v="1"/>
    <x v="0"/>
    <n v="445240.72340000002"/>
    <n v="53428886.807999998"/>
    <n v="120"/>
    <n v="10240536.6382"/>
  </r>
  <r>
    <n v="111"/>
    <n v="23.5"/>
    <x v="3"/>
    <x v="1"/>
    <x v="0"/>
    <n v="11261882.677999999"/>
    <n v="1284417719.4259"/>
    <n v="114.05"/>
    <n v="264654242.933"/>
  </r>
  <r>
    <n v="111"/>
    <n v="24"/>
    <x v="3"/>
    <x v="1"/>
    <x v="0"/>
    <n v="39465467.353399999"/>
    <n v="4883511365.4371004"/>
    <n v="123.741379310345"/>
    <n v="947171216.48160005"/>
  </r>
  <r>
    <n v="111"/>
    <n v="24.5"/>
    <x v="3"/>
    <x v="1"/>
    <x v="0"/>
    <n v="62119796.739399999"/>
    <n v="8269878521.7370996"/>
    <n v="133.12790697674399"/>
    <n v="1521935020.1152999"/>
  </r>
  <r>
    <n v="111"/>
    <n v="25"/>
    <x v="3"/>
    <x v="1"/>
    <x v="0"/>
    <n v="107014648.2666"/>
    <n v="14519096083.3011"/>
    <n v="135.673913043478"/>
    <n v="2675366206.665"/>
  </r>
  <r>
    <n v="111"/>
    <n v="25.5"/>
    <x v="3"/>
    <x v="1"/>
    <x v="0"/>
    <n v="146927952.0368"/>
    <n v="21892264853.4832"/>
    <n v="149"/>
    <n v="3746662776.9383998"/>
  </r>
  <r>
    <n v="111"/>
    <n v="26"/>
    <x v="3"/>
    <x v="1"/>
    <x v="0"/>
    <n v="118419869.3457"/>
    <n v="18786531985.734501"/>
    <n v="158.643410852713"/>
    <n v="3078916602.9881997"/>
  </r>
  <r>
    <n v="111"/>
    <n v="26.5"/>
    <x v="3"/>
    <x v="1"/>
    <x v="0"/>
    <n v="79684501.607999995"/>
    <n v="13641049210.5648"/>
    <n v="171.18823529411799"/>
    <n v="2111639292.612"/>
  </r>
  <r>
    <n v="111"/>
    <n v="27"/>
    <x v="3"/>
    <x v="1"/>
    <x v="0"/>
    <n v="78101921.008499995"/>
    <n v="13882369301.283001"/>
    <n v="177.74683544303801"/>
    <n v="2108751867.2294998"/>
  </r>
  <r>
    <n v="111"/>
    <n v="27.5"/>
    <x v="3"/>
    <x v="1"/>
    <x v="0"/>
    <n v="87896636.085999995"/>
    <n v="17394227242.383598"/>
    <n v="197.89411764705901"/>
    <n v="2417157492.3649998"/>
  </r>
  <r>
    <n v="111"/>
    <n v="28"/>
    <x v="3"/>
    <x v="1"/>
    <x v="0"/>
    <n v="11816047.274"/>
    <n v="2484914741.7221999"/>
    <n v="210.3"/>
    <n v="330849323.67199999"/>
  </r>
  <r>
    <n v="111"/>
    <n v="28.5"/>
    <x v="3"/>
    <x v="1"/>
    <x v="0"/>
    <n v="5193450.9060000004"/>
    <n v="1195792071.1064999"/>
    <n v="230.25"/>
    <n v="148013350.82100001"/>
  </r>
  <r>
    <n v="111"/>
    <n v="29"/>
    <x v="3"/>
    <x v="1"/>
    <x v="0"/>
    <n v="2654878.5137999998"/>
    <n v="626551329.25680006"/>
    <n v="236"/>
    <n v="76991476.900199994"/>
  </r>
  <r>
    <n v="111"/>
    <n v="23"/>
    <x v="6"/>
    <x v="1"/>
    <x v="0"/>
    <n v="445240.72340000002"/>
    <n v="57881294.042000003"/>
    <n v="130"/>
    <n v="10240536.6382"/>
  </r>
  <r>
    <n v="111"/>
    <n v="23.5"/>
    <x v="6"/>
    <x v="1"/>
    <x v="0"/>
    <n v="1126188.2678"/>
    <n v="148093757.2157"/>
    <n v="131.5"/>
    <n v="26465424.293299999"/>
  </r>
  <r>
    <n v="111"/>
    <n v="24"/>
    <x v="6"/>
    <x v="1"/>
    <x v="0"/>
    <n v="2041317.2768999999"/>
    <n v="255164659.61250001"/>
    <n v="125"/>
    <n v="48991614.645599999"/>
  </r>
  <r>
    <n v="111"/>
    <n v="24.5"/>
    <x v="6"/>
    <x v="1"/>
    <x v="0"/>
    <n v="18058080.447500002"/>
    <n v="2407503285.2607002"/>
    <n v="133.32"/>
    <n v="442422970.96375006"/>
  </r>
  <r>
    <n v="111"/>
    <n v="25"/>
    <x v="6"/>
    <x v="1"/>
    <x v="0"/>
    <n v="37997954.819300003"/>
    <n v="5496520484.8816004"/>
    <n v="144.65306122448999"/>
    <n v="949948870.48250008"/>
  </r>
  <r>
    <n v="111"/>
    <n v="25.5"/>
    <x v="6"/>
    <x v="1"/>
    <x v="0"/>
    <n v="86740598.190400004"/>
    <n v="12608365522.676001"/>
    <n v="145.357142857143"/>
    <n v="2211885253.8552003"/>
  </r>
  <r>
    <n v="111"/>
    <n v="26"/>
    <x v="6"/>
    <x v="1"/>
    <x v="0"/>
    <n v="73438678.664000005"/>
    <n v="12080662640.228001"/>
    <n v="164.5"/>
    <n v="1909405645.2640002"/>
  </r>
  <r>
    <n v="111"/>
    <n v="26.5"/>
    <x v="6"/>
    <x v="1"/>
    <x v="0"/>
    <n v="81559431.057600006"/>
    <n v="13761044695.339199"/>
    <n v="168.72413793103399"/>
    <n v="2161324923.0264001"/>
  </r>
  <r>
    <n v="111"/>
    <n v="27"/>
    <x v="6"/>
    <x v="1"/>
    <x v="0"/>
    <n v="59317914.689999998"/>
    <n v="10374703279.281"/>
    <n v="174.9"/>
    <n v="1601583696.6299999"/>
  </r>
  <r>
    <n v="111"/>
    <n v="27.5"/>
    <x v="6"/>
    <x v="1"/>
    <x v="0"/>
    <n v="40329044.792400002"/>
    <n v="8145432969.9932003"/>
    <n v="201.97435897435901"/>
    <n v="1109048731.7910001"/>
  </r>
  <r>
    <n v="111"/>
    <n v="28"/>
    <x v="6"/>
    <x v="1"/>
    <x v="0"/>
    <n v="50809003.278200001"/>
    <n v="10754966228.7948"/>
    <n v="211.67441860465101"/>
    <n v="1422652091.7895999"/>
  </r>
  <r>
    <n v="111"/>
    <n v="28.5"/>
    <x v="6"/>
    <x v="1"/>
    <x v="0"/>
    <n v="28563979.982999999"/>
    <n v="6404823329.8245001"/>
    <n v="224.227272727273"/>
    <n v="814073429.51549995"/>
  </r>
  <r>
    <n v="111"/>
    <n v="29"/>
    <x v="6"/>
    <x v="1"/>
    <x v="0"/>
    <n v="9292074.7982999999"/>
    <n v="2192929652.3987999"/>
    <n v="236"/>
    <n v="269470169.15069997"/>
  </r>
  <r>
    <n v="111"/>
    <n v="29.5"/>
    <x v="6"/>
    <x v="1"/>
    <x v="0"/>
    <n v="6673902.5599999996"/>
    <n v="1629767005.152"/>
    <n v="244.2"/>
    <n v="196880125.51999998"/>
  </r>
  <r>
    <n v="111"/>
    <n v="31.5"/>
    <x v="6"/>
    <x v="1"/>
    <x v="0"/>
    <n v="1372605.9399000001"/>
    <n v="403546146.33060002"/>
    <n v="294"/>
    <n v="43237087.106850006"/>
  </r>
  <r>
    <n v="111"/>
    <n v="24.5"/>
    <x v="4"/>
    <x v="1"/>
    <x v="0"/>
    <n v="13001817.9222"/>
    <n v="1939437840.0615001"/>
    <n v="149.166666666667"/>
    <n v="318544539.09390002"/>
  </r>
  <r>
    <n v="111"/>
    <n v="25"/>
    <x v="4"/>
    <x v="1"/>
    <x v="0"/>
    <n v="24039522.436700001"/>
    <n v="3530707924.3320999"/>
    <n v="146.870967741935"/>
    <n v="600988060.91750002"/>
  </r>
  <r>
    <n v="111"/>
    <n v="25.5"/>
    <x v="4"/>
    <x v="1"/>
    <x v="0"/>
    <n v="33634109.502400003"/>
    <n v="5047771749.7944002"/>
    <n v="150.07894736842101"/>
    <n v="857669792.31120014"/>
  </r>
  <r>
    <n v="111"/>
    <n v="26"/>
    <x v="4"/>
    <x v="1"/>
    <x v="0"/>
    <n v="152385258.22780001"/>
    <n v="25393259115.044601"/>
    <n v="166.63855421686699"/>
    <n v="3962016713.9228001"/>
  </r>
  <r>
    <n v="111"/>
    <n v="26.5"/>
    <x v="4"/>
    <x v="1"/>
    <x v="0"/>
    <n v="230616322.3008"/>
    <n v="39360393935.452797"/>
    <n v="170.67479674796701"/>
    <n v="6111332540.9712"/>
  </r>
  <r>
    <n v="111"/>
    <n v="27"/>
    <x v="4"/>
    <x v="1"/>
    <x v="0"/>
    <n v="174987848.3355"/>
    <n v="32788965976.808998"/>
    <n v="187.378531073446"/>
    <n v="4724671905.0585003"/>
  </r>
  <r>
    <n v="111"/>
    <n v="27.5"/>
    <x v="4"/>
    <x v="1"/>
    <x v="0"/>
    <n v="226463097.68040001"/>
    <n v="43511937096.784798"/>
    <n v="192.13698630137"/>
    <n v="6227735186.2110004"/>
  </r>
  <r>
    <n v="111"/>
    <n v="28"/>
    <x v="4"/>
    <x v="1"/>
    <x v="0"/>
    <n v="255226621.11840001"/>
    <n v="53520786127.583"/>
    <n v="209.69907407407399"/>
    <n v="7146345391.3151999"/>
  </r>
  <r>
    <n v="111"/>
    <n v="28.5"/>
    <x v="4"/>
    <x v="1"/>
    <x v="0"/>
    <n v="328485769.80449998"/>
    <n v="74006675410.5"/>
    <n v="225.296442687747"/>
    <n v="9361844439.4282494"/>
  </r>
  <r>
    <n v="111"/>
    <n v="29"/>
    <x v="4"/>
    <x v="1"/>
    <x v="0"/>
    <n v="237611626.9851"/>
    <n v="56939179485.468597"/>
    <n v="239.631284916201"/>
    <n v="6890737182.5678997"/>
  </r>
  <r>
    <n v="111"/>
    <n v="29.5"/>
    <x v="4"/>
    <x v="1"/>
    <x v="0"/>
    <n v="221573564.99200001"/>
    <n v="55269256660.384003"/>
    <n v="249.43975903614501"/>
    <n v="6536420167.2639999"/>
  </r>
  <r>
    <n v="111"/>
    <n v="30"/>
    <x v="4"/>
    <x v="1"/>
    <x v="0"/>
    <n v="163519936.05419999"/>
    <n v="43190885589.192001"/>
    <n v="264.13223140495899"/>
    <n v="4905598081.6259995"/>
  </r>
  <r>
    <n v="111"/>
    <n v="30.5"/>
    <x v="4"/>
    <x v="1"/>
    <x v="0"/>
    <n v="113605025.5913"/>
    <n v="31102247792.7822"/>
    <n v="273.77528089887602"/>
    <n v="3464953280.5346498"/>
  </r>
  <r>
    <n v="111"/>
    <n v="31"/>
    <x v="4"/>
    <x v="1"/>
    <x v="0"/>
    <n v="36041504.6404"/>
    <n v="10078749333.368999"/>
    <n v="279.642857142857"/>
    <n v="1117286643.8524001"/>
  </r>
  <r>
    <n v="111"/>
    <n v="31.5"/>
    <x v="4"/>
    <x v="1"/>
    <x v="0"/>
    <n v="27452118.798"/>
    <n v="7841697734.6486998"/>
    <n v="285.64999999999998"/>
    <n v="864741742.13699996"/>
  </r>
  <r>
    <n v="111"/>
    <n v="32"/>
    <x v="4"/>
    <x v="1"/>
    <x v="0"/>
    <n v="5743622.5152000003"/>
    <n v="1651291473.1199999"/>
    <n v="287.5"/>
    <n v="183795920.48640001"/>
  </r>
  <r>
    <n v="111"/>
    <n v="32.5"/>
    <x v="4"/>
    <x v="1"/>
    <x v="0"/>
    <n v="1523683.0456999999"/>
    <n v="510433820.30949998"/>
    <n v="335"/>
    <n v="49519698.985249996"/>
  </r>
  <r>
    <n v="111"/>
    <n v="35"/>
    <x v="4"/>
    <x v="1"/>
    <x v="0"/>
    <n v="1872431.9844"/>
    <n v="681565242.32159996"/>
    <n v="364"/>
    <n v="65535119.453999996"/>
  </r>
  <r>
    <n v="111"/>
    <n v="25"/>
    <x v="5"/>
    <x v="1"/>
    <x v="0"/>
    <n v="3877342.3284999998"/>
    <n v="569969322.2895"/>
    <n v="147"/>
    <n v="96933558.212499991"/>
  </r>
  <r>
    <n v="111"/>
    <n v="25.5"/>
    <x v="5"/>
    <x v="1"/>
    <x v="0"/>
    <n v="7965973.3032"/>
    <n v="1290487675.1184001"/>
    <n v="162"/>
    <n v="203132319.23159999"/>
  </r>
  <r>
    <n v="111"/>
    <n v="26"/>
    <x v="5"/>
    <x v="1"/>
    <x v="0"/>
    <n v="26621521.015700001"/>
    <n v="4499037051.6533003"/>
    <n v="169"/>
    <n v="692159546.40820003"/>
  </r>
  <r>
    <n v="111"/>
    <n v="26.5"/>
    <x v="5"/>
    <x v="1"/>
    <x v="0"/>
    <n v="39373518.441600002"/>
    <n v="7267226546.6496"/>
    <n v="184.57142857142901"/>
    <n v="1043398238.7024001"/>
  </r>
  <r>
    <n v="111"/>
    <n v="27"/>
    <x v="5"/>
    <x v="1"/>
    <x v="0"/>
    <n v="103806350.7075"/>
    <n v="18043521016.786499"/>
    <n v="173.81904761904801"/>
    <n v="2802771469.1025"/>
  </r>
  <r>
    <n v="111"/>
    <n v="27.5"/>
    <x v="5"/>
    <x v="1"/>
    <x v="0"/>
    <n v="72385465.011999995"/>
    <n v="14450206972.538401"/>
    <n v="199.62857142857101"/>
    <n v="1990600287.8299999"/>
  </r>
  <r>
    <n v="111"/>
    <n v="28"/>
    <x v="5"/>
    <x v="1"/>
    <x v="0"/>
    <n v="126431705.8318"/>
    <n v="26211537667.9142"/>
    <n v="207.317757009346"/>
    <n v="3540087763.2904"/>
  </r>
  <r>
    <n v="111"/>
    <n v="28.5"/>
    <x v="5"/>
    <x v="1"/>
    <x v="0"/>
    <n v="81796851.769500002"/>
    <n v="18939217091.455502"/>
    <n v="231.53968253968301"/>
    <n v="2331210275.4307499"/>
  </r>
  <r>
    <n v="111"/>
    <n v="29"/>
    <x v="5"/>
    <x v="1"/>
    <x v="0"/>
    <n v="189823813.7367"/>
    <n v="45394440268.209297"/>
    <n v="239.13986013985999"/>
    <n v="5504890598.3642998"/>
  </r>
  <r>
    <n v="111"/>
    <n v="29.5"/>
    <x v="5"/>
    <x v="1"/>
    <x v="0"/>
    <n v="154834539.39199999"/>
    <n v="38980930072.447998"/>
    <n v="251.758620689655"/>
    <n v="4567618912.0640001"/>
  </r>
  <r>
    <n v="111"/>
    <n v="30"/>
    <x v="5"/>
    <x v="1"/>
    <x v="0"/>
    <n v="160817127.1938"/>
    <n v="43008445991.114998"/>
    <n v="267.43697478991601"/>
    <n v="4824513815.8140001"/>
  </r>
  <r>
    <n v="111"/>
    <n v="30.5"/>
    <x v="5"/>
    <x v="1"/>
    <x v="0"/>
    <n v="90628728.280699998"/>
    <n v="24659949319.082298"/>
    <n v="272.09859154929597"/>
    <n v="2764176212.5613499"/>
  </r>
  <r>
    <n v="111"/>
    <n v="31"/>
    <x v="5"/>
    <x v="1"/>
    <x v="0"/>
    <n v="57923846.743500002"/>
    <n v="16065500693.4583"/>
    <n v="277.35555555555601"/>
    <n v="1795639249.0485001"/>
  </r>
  <r>
    <n v="111"/>
    <n v="31.5"/>
    <x v="5"/>
    <x v="1"/>
    <x v="0"/>
    <n v="16471271.2788"/>
    <n v="4841181150.0272999"/>
    <n v="293.91666666666703"/>
    <n v="518845045.28219998"/>
  </r>
  <r>
    <n v="111"/>
    <n v="32"/>
    <x v="5"/>
    <x v="1"/>
    <x v="0"/>
    <n v="8615433.7728000004"/>
    <n v="2670784469.5679998"/>
    <n v="310"/>
    <n v="275693880.72960001"/>
  </r>
  <r>
    <n v="111"/>
    <n v="32.5"/>
    <x v="5"/>
    <x v="1"/>
    <x v="0"/>
    <n v="6094732.1827999996"/>
    <n v="1900032757.9879"/>
    <n v="311.75"/>
    <n v="198078795.94099998"/>
  </r>
  <r>
    <n v="111"/>
    <n v="33"/>
    <x v="5"/>
    <x v="1"/>
    <x v="0"/>
    <n v="6961628.6311999997"/>
    <n v="2393059841.9749999"/>
    <n v="343.75"/>
    <n v="229733744.82959998"/>
  </r>
  <r>
    <n v="111"/>
    <n v="33.5"/>
    <x v="5"/>
    <x v="1"/>
    <x v="0"/>
    <n v="4312516.5176999997"/>
    <n v="1388630318.6993999"/>
    <n v="322"/>
    <n v="144469303.34294999"/>
  </r>
  <r>
    <n v="111"/>
    <n v="26"/>
    <x v="7"/>
    <x v="1"/>
    <x v="0"/>
    <n v="4589917.4165000003"/>
    <n v="780285960.80499995"/>
    <n v="170"/>
    <n v="119337852.82900001"/>
  </r>
  <r>
    <n v="111"/>
    <n v="27"/>
    <x v="7"/>
    <x v="1"/>
    <x v="0"/>
    <n v="24715797.787500001"/>
    <n v="4099856536.9905"/>
    <n v="165.88"/>
    <n v="667326540.26250005"/>
  </r>
  <r>
    <n v="111"/>
    <n v="27.5"/>
    <x v="7"/>
    <x v="1"/>
    <x v="0"/>
    <n v="15511171.073999999"/>
    <n v="3118779463.9456"/>
    <n v="201.066666666667"/>
    <n v="426557204.53499997"/>
  </r>
  <r>
    <n v="111"/>
    <n v="28"/>
    <x v="7"/>
    <x v="1"/>
    <x v="0"/>
    <n v="16542466.183599999"/>
    <n v="3564901462.5658002"/>
    <n v="215.5"/>
    <n v="463189053.1408"/>
  </r>
  <r>
    <n v="111"/>
    <n v="28.5"/>
    <x v="7"/>
    <x v="1"/>
    <x v="0"/>
    <n v="29862342.7095"/>
    <n v="6612561366.0644999"/>
    <n v="221.434782608696"/>
    <n v="851076767.22074997"/>
  </r>
  <r>
    <n v="111"/>
    <n v="29"/>
    <x v="7"/>
    <x v="1"/>
    <x v="0"/>
    <n v="23893906.624200001"/>
    <n v="5551350972.3557997"/>
    <n v="232.333333333333"/>
    <n v="692923292.10180008"/>
  </r>
  <r>
    <n v="111"/>
    <n v="29.5"/>
    <x v="7"/>
    <x v="1"/>
    <x v="0"/>
    <n v="24026049.215999998"/>
    <n v="6026534011.6800003"/>
    <n v="250.833333333333"/>
    <n v="708768451.87199998"/>
  </r>
  <r>
    <n v="111"/>
    <n v="30"/>
    <x v="7"/>
    <x v="1"/>
    <x v="0"/>
    <n v="48650559.487199999"/>
    <n v="12749149394.5068"/>
    <n v="262.055555555556"/>
    <n v="1459516784.6159999"/>
  </r>
  <r>
    <n v="111"/>
    <n v="30.5"/>
    <x v="7"/>
    <x v="1"/>
    <x v="0"/>
    <n v="35740906.927599996"/>
    <n v="10343163172.6551"/>
    <n v="289.392857142857"/>
    <n v="1090097661.2917998"/>
  </r>
  <r>
    <n v="111"/>
    <n v="31"/>
    <x v="7"/>
    <x v="1"/>
    <x v="0"/>
    <n v="41190291.0176"/>
    <n v="11741807333.204599"/>
    <n v="285.0625"/>
    <n v="1276899021.5455999"/>
  </r>
  <r>
    <n v="111"/>
    <n v="31.5"/>
    <x v="7"/>
    <x v="1"/>
    <x v="0"/>
    <n v="12353453.459100001"/>
    <n v="3636033134.7951002"/>
    <n v="294.33333333333297"/>
    <n v="389133783.96165001"/>
  </r>
  <r>
    <n v="111"/>
    <n v="32"/>
    <x v="7"/>
    <x v="1"/>
    <x v="0"/>
    <n v="10051339.4016"/>
    <n v="3173351439.6479998"/>
    <n v="315.71428571428601"/>
    <n v="321642860.85119998"/>
  </r>
  <r>
    <n v="111"/>
    <n v="32.5"/>
    <x v="7"/>
    <x v="1"/>
    <x v="0"/>
    <n v="1523683.0456999999"/>
    <n v="476912793.30409998"/>
    <n v="313"/>
    <n v="49519698.985249996"/>
  </r>
  <r>
    <n v="111"/>
    <n v="33"/>
    <x v="7"/>
    <x v="1"/>
    <x v="0"/>
    <n v="1740407.1577999999"/>
    <n v="532564590.28680003"/>
    <n v="306"/>
    <n v="57433436.207399994"/>
  </r>
  <r>
    <n v="111"/>
    <n v="27"/>
    <x v="8"/>
    <x v="1"/>
    <x v="0"/>
    <n v="7909055.2920000004"/>
    <n v="1423629952.5599999"/>
    <n v="180"/>
    <n v="213544492.884"/>
  </r>
  <r>
    <n v="111"/>
    <n v="27.5"/>
    <x v="8"/>
    <x v="1"/>
    <x v="0"/>
    <n v="3102234.2148000002"/>
    <n v="508766411.22719997"/>
    <n v="164"/>
    <n v="85311440.907000005"/>
  </r>
  <r>
    <n v="111"/>
    <n v="28"/>
    <x v="8"/>
    <x v="1"/>
    <x v="0"/>
    <n v="7089628.3644000003"/>
    <n v="1413199253.9704001"/>
    <n v="199.333333333333"/>
    <n v="198509594.20320001"/>
  </r>
  <r>
    <n v="111"/>
    <n v="28.5"/>
    <x v="8"/>
    <x v="1"/>
    <x v="0"/>
    <n v="11685264.5385"/>
    <n v="2383793965.8540001"/>
    <n v="204"/>
    <n v="333030039.34724998"/>
  </r>
  <r>
    <n v="111"/>
    <n v="29"/>
    <x v="8"/>
    <x v="1"/>
    <x v="0"/>
    <n v="11946953.312100001"/>
    <n v="2723905355.1588001"/>
    <n v="228"/>
    <n v="346461646.05090004"/>
  </r>
  <r>
    <n v="111"/>
    <n v="29.5"/>
    <x v="8"/>
    <x v="1"/>
    <x v="0"/>
    <n v="36039073.824000001"/>
    <n v="8664060303.3920002"/>
    <n v="240.40740740740699"/>
    <n v="1063152677.8080001"/>
  </r>
  <r>
    <n v="111"/>
    <n v="30"/>
    <x v="8"/>
    <x v="1"/>
    <x v="0"/>
    <n v="22973875.3134"/>
    <n v="5806984836.5693998"/>
    <n v="252.76470588235301"/>
    <n v="689216259.40199995"/>
  </r>
  <r>
    <n v="111"/>
    <n v="30.5"/>
    <x v="8"/>
    <x v="1"/>
    <x v="0"/>
    <n v="29358602.119100001"/>
    <n v="8425918808.1816998"/>
    <n v="287"/>
    <n v="895437364.63255"/>
  </r>
  <r>
    <n v="111"/>
    <n v="31"/>
    <x v="8"/>
    <x v="1"/>
    <x v="0"/>
    <n v="20595145.5088"/>
    <n v="6069131942.1245003"/>
    <n v="294.6875"/>
    <n v="638449510.77279997"/>
  </r>
  <r>
    <n v="111"/>
    <n v="31.5"/>
    <x v="8"/>
    <x v="1"/>
    <x v="0"/>
    <n v="16471271.2788"/>
    <n v="5052562464.7719002"/>
    <n v="306.75"/>
    <n v="518845045.28219998"/>
  </r>
  <r>
    <n v="111"/>
    <n v="32"/>
    <x v="8"/>
    <x v="1"/>
    <x v="0"/>
    <n v="12923150.6592"/>
    <n v="3927201894.7680001"/>
    <n v="303.88888888888903"/>
    <n v="413540821.09439999"/>
  </r>
  <r>
    <n v="111"/>
    <n v="32.5"/>
    <x v="8"/>
    <x v="1"/>
    <x v="0"/>
    <n v="6094732.1827999996"/>
    <n v="1979264276.3643"/>
    <n v="324.75"/>
    <n v="198078795.94099998"/>
  </r>
  <r>
    <n v="111"/>
    <n v="33"/>
    <x v="8"/>
    <x v="1"/>
    <x v="0"/>
    <n v="1740407.1577999999"/>
    <n v="530824183.12900001"/>
    <n v="305"/>
    <n v="57433436.207399994"/>
  </r>
  <r>
    <n v="111"/>
    <n v="33.5"/>
    <x v="8"/>
    <x v="1"/>
    <x v="0"/>
    <n v="1437505.5059"/>
    <n v="467189289.41750002"/>
    <n v="325"/>
    <n v="48156434.44765"/>
  </r>
  <r>
    <n v="111"/>
    <n v="28.5"/>
    <x v="10"/>
    <x v="1"/>
    <x v="0"/>
    <n v="14281989.9915"/>
    <n v="3023886790.0184999"/>
    <n v="211.727272727273"/>
    <n v="407036714.75774997"/>
  </r>
  <r>
    <n v="111"/>
    <n v="29"/>
    <x v="10"/>
    <x v="1"/>
    <x v="0"/>
    <n v="9292074.7982999999"/>
    <n v="2028327184.5432"/>
    <n v="218.28571428571399"/>
    <n v="269470169.15069997"/>
  </r>
  <r>
    <n v="111"/>
    <n v="29.5"/>
    <x v="10"/>
    <x v="1"/>
    <x v="0"/>
    <n v="8008683.0719999997"/>
    <n v="2202387844.8000002"/>
    <n v="275"/>
    <n v="236256150.62399998"/>
  </r>
  <r>
    <n v="111"/>
    <n v="30"/>
    <x v="10"/>
    <x v="1"/>
    <x v="0"/>
    <n v="9459831.0113999993"/>
    <n v="2389283032.5935998"/>
    <n v="252.57142857142901"/>
    <n v="283794930.34200001"/>
  </r>
  <r>
    <n v="111"/>
    <n v="30.5"/>
    <x v="10"/>
    <x v="1"/>
    <x v="0"/>
    <n v="2552921.9234000002"/>
    <n v="699500607.01160002"/>
    <n v="274"/>
    <n v="77864118.663699999"/>
  </r>
  <r>
    <n v="111"/>
    <n v="31"/>
    <x v="10"/>
    <x v="1"/>
    <x v="0"/>
    <n v="7723179.5658"/>
    <n v="2171500654.5840998"/>
    <n v="281.16666666666703"/>
    <n v="239418566.53979999"/>
  </r>
  <r>
    <n v="111"/>
    <n v="31.5"/>
    <x v="10"/>
    <x v="1"/>
    <x v="0"/>
    <n v="4117817.8196999999"/>
    <n v="1147498565.7564001"/>
    <n v="278.66666666666703"/>
    <n v="129711261.32054999"/>
  </r>
  <r>
    <n v="111"/>
    <n v="32"/>
    <x v="10"/>
    <x v="1"/>
    <x v="0"/>
    <n v="5743622.5152000003"/>
    <n v="1781958885.3408"/>
    <n v="310.25"/>
    <n v="183795920.48640001"/>
  </r>
  <r>
    <n v="111"/>
    <n v="32.5"/>
    <x v="10"/>
    <x v="1"/>
    <x v="0"/>
    <n v="6094732.1827999996"/>
    <n v="2088969455.6547"/>
    <n v="342.75"/>
    <n v="198078795.94099998"/>
  </r>
  <r>
    <n v="111"/>
    <n v="33"/>
    <x v="10"/>
    <x v="1"/>
    <x v="0"/>
    <n v="1740407.1577999999"/>
    <n v="617844541.01900005"/>
    <n v="355"/>
    <n v="57433436.207399994"/>
  </r>
  <r>
    <n v="111"/>
    <n v="33.5"/>
    <x v="10"/>
    <x v="1"/>
    <x v="0"/>
    <n v="1437505.5059"/>
    <n v="491626883.01779997"/>
    <n v="342"/>
    <n v="48156434.44765"/>
  </r>
  <r>
    <n v="111"/>
    <n v="35.5"/>
    <x v="10"/>
    <x v="1"/>
    <x v="0"/>
    <n v="1354274.7057"/>
    <n v="509207289.34320003"/>
    <n v="376"/>
    <n v="48076752.05235"/>
  </r>
  <r>
    <n v="111"/>
    <n v="29"/>
    <x v="11"/>
    <x v="1"/>
    <x v="0"/>
    <n v="2654878.5137999998"/>
    <n v="708852563.1846"/>
    <n v="267"/>
    <n v="76991476.900199994"/>
  </r>
  <r>
    <n v="111"/>
    <n v="29.5"/>
    <x v="11"/>
    <x v="1"/>
    <x v="0"/>
    <n v="4004341.5359999998"/>
    <n v="904981187.13600004"/>
    <n v="226"/>
    <n v="118128075.31199999"/>
  </r>
  <r>
    <n v="111"/>
    <n v="30"/>
    <x v="11"/>
    <x v="1"/>
    <x v="0"/>
    <n v="2702808.8604000001"/>
    <n v="689216259.40199995"/>
    <n v="255"/>
    <n v="81084265.812000006"/>
  </r>
  <r>
    <n v="111"/>
    <n v="30.5"/>
    <x v="11"/>
    <x v="1"/>
    <x v="0"/>
    <n v="5105843.8468000004"/>
    <n v="1307096024.7808001"/>
    <n v="256"/>
    <n v="155728237.3274"/>
  </r>
  <r>
    <n v="111"/>
    <n v="31"/>
    <x v="11"/>
    <x v="1"/>
    <x v="0"/>
    <n v="5148786.3772"/>
    <n v="1538199930.1884999"/>
    <n v="298.75"/>
    <n v="159612377.69319999"/>
  </r>
  <r>
    <n v="111"/>
    <n v="31.5"/>
    <x v="11"/>
    <x v="1"/>
    <x v="0"/>
    <n v="4117817.8196999999"/>
    <n v="1290249583.506"/>
    <n v="313.33333333333297"/>
    <n v="129711261.32054999"/>
  </r>
  <r>
    <n v="111"/>
    <n v="32.5"/>
    <x v="11"/>
    <x v="1"/>
    <x v="0"/>
    <n v="1523683.0456999999"/>
    <n v="452533864.5729"/>
    <n v="297"/>
    <n v="49519698.985249996"/>
  </r>
  <r>
    <n v="111"/>
    <n v="30.5"/>
    <x v="12"/>
    <x v="1"/>
    <x v="0"/>
    <n v="2552921.9234000002"/>
    <n v="778641186.63699996"/>
    <n v="305"/>
    <n v="77864118.663699999"/>
  </r>
  <r>
    <n v="111"/>
    <n v="31"/>
    <x v="12"/>
    <x v="1"/>
    <x v="0"/>
    <n v="1287196.5943"/>
    <n v="296055216.68900001"/>
    <n v="230"/>
    <n v="39903094.423299998"/>
  </r>
  <r>
    <n v="111"/>
    <n v="32.5"/>
    <x v="12"/>
    <x v="1"/>
    <x v="0"/>
    <n v="1523683.0456999999"/>
    <n v="530241699.90359998"/>
    <n v="348"/>
    <n v="49519698.985249996"/>
  </r>
  <r>
    <n v="111"/>
    <n v="33"/>
    <x v="12"/>
    <x v="1"/>
    <x v="0"/>
    <n v="1740407.1577999999"/>
    <n v="630027391.12360001"/>
    <n v="362"/>
    <n v="57433436.207399994"/>
  </r>
  <r>
    <n v="111"/>
    <n v="31.5"/>
    <x v="9"/>
    <x v="1"/>
    <x v="0"/>
    <n v="2745211.8798000002"/>
    <n v="867486954.01680005"/>
    <n v="316"/>
    <n v="86474174.213700011"/>
  </r>
  <r>
    <n v="121"/>
    <n v="31"/>
    <x v="4"/>
    <x v="1"/>
    <x v="0"/>
    <n v="417825.77169999998"/>
    <n v="112395132.5873"/>
    <n v="269"/>
    <n v="12952598.922699999"/>
  </r>
  <r>
    <n v="121"/>
    <n v="21.5"/>
    <x v="2"/>
    <x v="0"/>
    <x v="0"/>
    <n v="930901.30579999997"/>
    <n v="73401567.962329999"/>
    <n v="78.849999999999994"/>
    <n v="20014378.074699998"/>
  </r>
  <r>
    <n v="121"/>
    <n v="22.5"/>
    <x v="2"/>
    <x v="0"/>
    <x v="0"/>
    <n v="358662.67349999998"/>
    <n v="33367584.057950001"/>
    <n v="93.033333333333303"/>
    <n v="8069910.1537499996"/>
  </r>
  <r>
    <n v="121"/>
    <n v="23"/>
    <x v="2"/>
    <x v="0"/>
    <x v="0"/>
    <n v="519985.16389999999"/>
    <n v="60318279.012400001"/>
    <n v="116"/>
    <n v="11959658.7697"/>
  </r>
  <r>
    <n v="121"/>
    <n v="23.5"/>
    <x v="3"/>
    <x v="0"/>
    <x v="0"/>
    <n v="559855.49250000005"/>
    <n v="72781214.025000006"/>
    <n v="130"/>
    <n v="13156604.07375"/>
  </r>
  <r>
    <n v="121"/>
    <n v="22"/>
    <x v="2"/>
    <x v="1"/>
    <x v="0"/>
    <n v="119554.2245"/>
    <n v="12194530.899"/>
    <n v="102"/>
    <n v="2630192.9389999998"/>
  </r>
  <r>
    <n v="121"/>
    <n v="23"/>
    <x v="2"/>
    <x v="1"/>
    <x v="0"/>
    <n v="3639896.1472999998"/>
    <n v="374441316.52438998"/>
    <n v="102.87142857142901"/>
    <n v="83717611.387899995"/>
  </r>
  <r>
    <n v="121"/>
    <n v="23.5"/>
    <x v="2"/>
    <x v="1"/>
    <x v="0"/>
    <n v="5038699.4325000001"/>
    <n v="567917411.59200001"/>
    <n v="112.71111111111099"/>
    <n v="118409436.66375001"/>
  </r>
  <r>
    <n v="121"/>
    <n v="24"/>
    <x v="2"/>
    <x v="1"/>
    <x v="0"/>
    <n v="2210999.5797000001"/>
    <n v="253527951.80559999"/>
    <n v="114.666666666667"/>
    <n v="53063989.912799999"/>
  </r>
  <r>
    <n v="121"/>
    <n v="24.5"/>
    <x v="2"/>
    <x v="1"/>
    <x v="0"/>
    <n v="4307944.8653999995"/>
    <n v="556442878.44749999"/>
    <n v="129.166666666667"/>
    <n v="105544649.20229998"/>
  </r>
  <r>
    <n v="121"/>
    <n v="25"/>
    <x v="2"/>
    <x v="1"/>
    <x v="0"/>
    <n v="684405.44099999999"/>
    <n v="87603896.447999999"/>
    <n v="128"/>
    <n v="17110136.024999999"/>
  </r>
  <r>
    <n v="121"/>
    <n v="27"/>
    <x v="2"/>
    <x v="1"/>
    <x v="0"/>
    <n v="451539.14549999998"/>
    <n v="79019350.462500006"/>
    <n v="175"/>
    <n v="12191556.9285"/>
  </r>
  <r>
    <n v="121"/>
    <n v="23.5"/>
    <x v="3"/>
    <x v="1"/>
    <x v="0"/>
    <n v="19594942.237500001"/>
    <n v="2274692866.0275002"/>
    <n v="116.085714285714"/>
    <n v="460481142.58125001"/>
  </r>
  <r>
    <n v="121"/>
    <n v="24"/>
    <x v="3"/>
    <x v="1"/>
    <x v="0"/>
    <n v="60433988.511799999"/>
    <n v="7437802586.1107998"/>
    <n v="123.07317073170699"/>
    <n v="1450415724.2832"/>
  </r>
  <r>
    <n v="121"/>
    <n v="24.5"/>
    <x v="3"/>
    <x v="1"/>
    <x v="0"/>
    <n v="127084373.5293"/>
    <n v="17131978738.884899"/>
    <n v="134.80790960452001"/>
    <n v="3113567151.4678502"/>
  </r>
  <r>
    <n v="121"/>
    <n v="25"/>
    <x v="3"/>
    <x v="1"/>
    <x v="0"/>
    <n v="95816761.739999995"/>
    <n v="13055718192.516001"/>
    <n v="136.25714285714301"/>
    <n v="2395419043.5"/>
  </r>
  <r>
    <n v="121"/>
    <n v="25.5"/>
    <x v="3"/>
    <x v="1"/>
    <x v="0"/>
    <n v="100800518.557"/>
    <n v="14565067699.447001"/>
    <n v="144.493975903614"/>
    <n v="2570413223.2034998"/>
  </r>
  <r>
    <n v="121"/>
    <n v="26"/>
    <x v="3"/>
    <x v="1"/>
    <x v="0"/>
    <n v="43234828.635600001"/>
    <n v="6743603866.4717999"/>
    <n v="155.97619047619"/>
    <n v="1124105544.5256"/>
  </r>
  <r>
    <n v="121"/>
    <n v="26.5"/>
    <x v="3"/>
    <x v="1"/>
    <x v="0"/>
    <n v="11124833.202299999"/>
    <n v="1749017254.7616"/>
    <n v="157.21739130434801"/>
    <n v="294808079.86094999"/>
  </r>
  <r>
    <n v="121"/>
    <n v="27"/>
    <x v="3"/>
    <x v="1"/>
    <x v="0"/>
    <n v="9482322.0555000007"/>
    <n v="1555100817.102"/>
    <n v="164"/>
    <n v="256022695.49850002"/>
  </r>
  <r>
    <n v="121"/>
    <n v="27.5"/>
    <x v="3"/>
    <x v="1"/>
    <x v="0"/>
    <n v="4277260.2159000002"/>
    <n v="795570400.15740001"/>
    <n v="186"/>
    <n v="117624655.93725"/>
  </r>
  <r>
    <n v="121"/>
    <n v="28"/>
    <x v="3"/>
    <x v="1"/>
    <x v="0"/>
    <n v="1934184.4896"/>
    <n v="425520587.71200001"/>
    <n v="220"/>
    <n v="54157165.708800003"/>
  </r>
  <r>
    <n v="121"/>
    <n v="28.5"/>
    <x v="3"/>
    <x v="1"/>
    <x v="0"/>
    <n v="2804882.4756"/>
    <n v="510488610.55919999"/>
    <n v="182"/>
    <n v="79939150.5546"/>
  </r>
  <r>
    <n v="121"/>
    <n v="29"/>
    <x v="3"/>
    <x v="1"/>
    <x v="0"/>
    <n v="2369945.7765000002"/>
    <n v="559307203.25399995"/>
    <n v="236"/>
    <n v="68728427.5185"/>
  </r>
  <r>
    <n v="121"/>
    <n v="23"/>
    <x v="6"/>
    <x v="1"/>
    <x v="0"/>
    <n v="519985.16389999999"/>
    <n v="67598071.306999996"/>
    <n v="130"/>
    <n v="11959658.7697"/>
  </r>
  <r>
    <n v="121"/>
    <n v="24"/>
    <x v="6"/>
    <x v="1"/>
    <x v="0"/>
    <n v="17687996.637600001"/>
    <n v="2122559596.5120001"/>
    <n v="120"/>
    <n v="424511919.30239999"/>
  </r>
  <r>
    <n v="121"/>
    <n v="24.5"/>
    <x v="6"/>
    <x v="1"/>
    <x v="0"/>
    <n v="17949770.272500001"/>
    <n v="2379421547.3225999"/>
    <n v="132.56"/>
    <n v="439769371.67625004"/>
  </r>
  <r>
    <n v="121"/>
    <n v="25"/>
    <x v="6"/>
    <x v="1"/>
    <x v="0"/>
    <n v="49277191.751999997"/>
    <n v="6639417183.1409998"/>
    <n v="134.736111111111"/>
    <n v="1231929793.8"/>
  </r>
  <r>
    <n v="121"/>
    <n v="25.5"/>
    <x v="6"/>
    <x v="1"/>
    <x v="0"/>
    <n v="52221955.397"/>
    <n v="7512067560.6545"/>
    <n v="143.84883720930199"/>
    <n v="1331659862.6235001"/>
  </r>
  <r>
    <n v="121"/>
    <n v="26"/>
    <x v="6"/>
    <x v="1"/>
    <x v="0"/>
    <n v="13896909.204299999"/>
    <n v="2152991525.9847002"/>
    <n v="154.92592592592601"/>
    <n v="361319639.3118"/>
  </r>
  <r>
    <n v="121"/>
    <n v="26.5"/>
    <x v="6"/>
    <x v="1"/>
    <x v="0"/>
    <n v="13543275.2028"/>
    <n v="2062447338.0264001"/>
    <n v="152.28571428571399"/>
    <n v="358896792.87419999"/>
  </r>
  <r>
    <n v="121"/>
    <n v="27"/>
    <x v="6"/>
    <x v="1"/>
    <x v="0"/>
    <n v="11740017.783"/>
    <n v="1957422195.7425001"/>
    <n v="166.730769230769"/>
    <n v="316980480.14099997"/>
  </r>
  <r>
    <n v="121"/>
    <n v="27.5"/>
    <x v="6"/>
    <x v="1"/>
    <x v="0"/>
    <n v="475251.13510000001"/>
    <n v="83644199.777600005"/>
    <n v="176"/>
    <n v="13069406.21525"/>
  </r>
  <r>
    <n v="121"/>
    <n v="28"/>
    <x v="6"/>
    <x v="1"/>
    <x v="0"/>
    <n v="22726667.752799999"/>
    <n v="4663802350.5480003"/>
    <n v="205.212765957447"/>
    <n v="636346697.07840002"/>
  </r>
  <r>
    <n v="121"/>
    <n v="28.5"/>
    <x v="6"/>
    <x v="1"/>
    <x v="0"/>
    <n v="9349608.2520000003"/>
    <n v="1988194194.7878001"/>
    <n v="212.65"/>
    <n v="266463835.18200001"/>
  </r>
  <r>
    <n v="121"/>
    <n v="29"/>
    <x v="6"/>
    <x v="1"/>
    <x v="0"/>
    <n v="5687869.8635999998"/>
    <n v="1244221532.6624999"/>
    <n v="218.75"/>
    <n v="164948226.04440001"/>
  </r>
  <r>
    <n v="121"/>
    <n v="29.5"/>
    <x v="6"/>
    <x v="1"/>
    <x v="0"/>
    <n v="2260968.7574999998"/>
    <n v="535849595.52749997"/>
    <n v="237"/>
    <n v="66698578.346249998"/>
  </r>
  <r>
    <n v="121"/>
    <n v="25"/>
    <x v="4"/>
    <x v="1"/>
    <x v="0"/>
    <n v="26007406.758000001"/>
    <n v="3646512189.6479998"/>
    <n v="140.210526315789"/>
    <n v="650185168.95000005"/>
  </r>
  <r>
    <n v="121"/>
    <n v="25.5"/>
    <x v="4"/>
    <x v="1"/>
    <x v="0"/>
    <n v="7894016.5135000004"/>
    <n v="1201104974.131"/>
    <n v="152.15384615384599"/>
    <n v="201297421.09425002"/>
  </r>
  <r>
    <n v="121"/>
    <n v="26"/>
    <x v="4"/>
    <x v="1"/>
    <x v="0"/>
    <n v="57131737.839900002"/>
    <n v="9305782163.4720001"/>
    <n v="162.882882882883"/>
    <n v="1485425183.8374"/>
  </r>
  <r>
    <n v="121"/>
    <n v="26.5"/>
    <x v="4"/>
    <x v="1"/>
    <x v="0"/>
    <n v="79324897.616400003"/>
    <n v="13286436662.346901"/>
    <n v="167.493902439024"/>
    <n v="2102109786.8346"/>
  </r>
  <r>
    <n v="121"/>
    <n v="27"/>
    <x v="4"/>
    <x v="1"/>
    <x v="0"/>
    <n v="48766227.714000002"/>
    <n v="8772502518.7740002"/>
    <n v="179.888888888889"/>
    <n v="1316688148.2780001"/>
  </r>
  <r>
    <n v="121"/>
    <n v="27.5"/>
    <x v="4"/>
    <x v="1"/>
    <x v="0"/>
    <n v="53703378.2663"/>
    <n v="9677538864.0412998"/>
    <n v="180.20353982300901"/>
    <n v="1476842902.3232501"/>
  </r>
  <r>
    <n v="121"/>
    <n v="28"/>
    <x v="4"/>
    <x v="1"/>
    <x v="0"/>
    <n v="36749505.3024"/>
    <n v="7320888293.1359997"/>
    <n v="199.210526315789"/>
    <n v="1028986148.4672"/>
  </r>
  <r>
    <n v="121"/>
    <n v="28.5"/>
    <x v="4"/>
    <x v="1"/>
    <x v="0"/>
    <n v="47215521.672600001"/>
    <n v="10275219468.948"/>
    <n v="217.62376237623801"/>
    <n v="1345642367.6691"/>
  </r>
  <r>
    <n v="121"/>
    <n v="29"/>
    <x v="4"/>
    <x v="1"/>
    <x v="0"/>
    <n v="46924926.374700002"/>
    <n v="11131161323.065201"/>
    <n v="237.21212121212099"/>
    <n v="1360822864.8663001"/>
  </r>
  <r>
    <n v="121"/>
    <n v="29.5"/>
    <x v="4"/>
    <x v="1"/>
    <x v="0"/>
    <n v="29844787.598999999"/>
    <n v="7550279068.7954998"/>
    <n v="252.98484848484799"/>
    <n v="880421234.17050004"/>
  </r>
  <r>
    <n v="121"/>
    <n v="30"/>
    <x v="4"/>
    <x v="1"/>
    <x v="0"/>
    <n v="30234029.720400002"/>
    <n v="7886500843.4303999"/>
    <n v="260.84848484848499"/>
    <n v="907020891.61200011"/>
  </r>
  <r>
    <n v="121"/>
    <n v="30.5"/>
    <x v="4"/>
    <x v="1"/>
    <x v="0"/>
    <n v="14550342.642000001"/>
    <n v="3949756648.092"/>
    <n v="271.45454545454498"/>
    <n v="443785450.58100003"/>
  </r>
  <r>
    <n v="121"/>
    <n v="31"/>
    <x v="4"/>
    <x v="1"/>
    <x v="0"/>
    <n v="5849560.8037999999"/>
    <n v="1613643130.3053999"/>
    <n v="275.857142857143"/>
    <n v="181336384.91780001"/>
  </r>
  <r>
    <n v="121"/>
    <n v="31.5"/>
    <x v="4"/>
    <x v="1"/>
    <x v="0"/>
    <n v="3068739.4234000002"/>
    <n v="873275561.63039994"/>
    <n v="284.57142857142901"/>
    <n v="96665291.837099999"/>
  </r>
  <r>
    <n v="121"/>
    <n v="32"/>
    <x v="4"/>
    <x v="1"/>
    <x v="0"/>
    <n v="449473.45569999999"/>
    <n v="118211518.84909999"/>
    <n v="263"/>
    <n v="14383150.5824"/>
  </r>
  <r>
    <n v="121"/>
    <n v="25.5"/>
    <x v="5"/>
    <x v="1"/>
    <x v="0"/>
    <n v="6679552.4345000004"/>
    <n v="1008612417.6095001"/>
    <n v="151"/>
    <n v="170328587.07975"/>
  </r>
  <r>
    <n v="121"/>
    <n v="26"/>
    <x v="5"/>
    <x v="1"/>
    <x v="0"/>
    <n v="11838107.840700001"/>
    <n v="1839539018.3766"/>
    <n v="155.39130434782601"/>
    <n v="307790803.85820001"/>
  </r>
  <r>
    <n v="121"/>
    <n v="26.5"/>
    <x v="5"/>
    <x v="1"/>
    <x v="0"/>
    <n v="6771637.6014"/>
    <n v="1104744305.8283999"/>
    <n v="163.142857142857"/>
    <n v="179448396.43709999"/>
  </r>
  <r>
    <n v="121"/>
    <n v="27"/>
    <x v="5"/>
    <x v="1"/>
    <x v="0"/>
    <n v="18061565.82"/>
    <n v="3178384045.1745"/>
    <n v="175.97499999999999"/>
    <n v="487662277.13999999"/>
  </r>
  <r>
    <n v="121"/>
    <n v="27.5"/>
    <x v="5"/>
    <x v="1"/>
    <x v="0"/>
    <n v="33267579.456999999"/>
    <n v="6404009045.4724998"/>
    <n v="192.5"/>
    <n v="914858435.0675"/>
  </r>
  <r>
    <n v="121"/>
    <n v="28"/>
    <x v="5"/>
    <x v="1"/>
    <x v="0"/>
    <n v="19341844.896000002"/>
    <n v="3898832384.9112"/>
    <n v="201.57499999999999"/>
    <n v="541571657.08800006"/>
  </r>
  <r>
    <n v="121"/>
    <n v="28.5"/>
    <x v="5"/>
    <x v="1"/>
    <x v="0"/>
    <n v="14491892.7906"/>
    <n v="3188216413.9320002"/>
    <n v="220"/>
    <n v="413018944.53210002"/>
  </r>
  <r>
    <n v="121"/>
    <n v="29"/>
    <x v="5"/>
    <x v="1"/>
    <x v="0"/>
    <n v="21803501.143800002"/>
    <n v="5065996091.8464003"/>
    <n v="232.34782608695701"/>
    <n v="632301533.17019999"/>
  </r>
  <r>
    <n v="121"/>
    <n v="29.5"/>
    <x v="5"/>
    <x v="1"/>
    <x v="0"/>
    <n v="25322850.083999999"/>
    <n v="6316694514.7034998"/>
    <n v="249.44642857142901"/>
    <n v="747024077.47799993"/>
  </r>
  <r>
    <n v="121"/>
    <n v="30"/>
    <x v="5"/>
    <x v="1"/>
    <x v="0"/>
    <n v="23820750.6888"/>
    <n v="6162244966.6487999"/>
    <n v="258.69230769230802"/>
    <n v="714622520.66400003"/>
  </r>
  <r>
    <n v="121"/>
    <n v="30.5"/>
    <x v="5"/>
    <x v="1"/>
    <x v="0"/>
    <n v="17195859.486000001"/>
    <n v="4697996995.4700003"/>
    <n v="273.20512820512801"/>
    <n v="524473714.32300007"/>
  </r>
  <r>
    <n v="121"/>
    <n v="31"/>
    <x v="5"/>
    <x v="1"/>
    <x v="0"/>
    <n v="11281295.835899999"/>
    <n v="3062245080.7893"/>
    <n v="271.444444444444"/>
    <n v="349720170.91289997"/>
  </r>
  <r>
    <n v="121"/>
    <n v="31.5"/>
    <x v="5"/>
    <x v="1"/>
    <x v="0"/>
    <n v="3068739.4234000002"/>
    <n v="896510302.97899997"/>
    <n v="292.142857142857"/>
    <n v="96665291.837099999"/>
  </r>
  <r>
    <n v="121"/>
    <n v="32"/>
    <x v="5"/>
    <x v="1"/>
    <x v="0"/>
    <n v="449473.45569999999"/>
    <n v="130347302.153"/>
    <n v="290"/>
    <n v="14383150.5824"/>
  </r>
  <r>
    <n v="121"/>
    <n v="32.5"/>
    <x v="5"/>
    <x v="1"/>
    <x v="0"/>
    <n v="1275142.6421999999"/>
    <n v="368941271.14319998"/>
    <n v="289.33333333333297"/>
    <n v="41442135.871499993"/>
  </r>
  <r>
    <n v="121"/>
    <n v="33"/>
    <x v="5"/>
    <x v="1"/>
    <x v="0"/>
    <n v="333503.68689999997"/>
    <n v="118060305.1626"/>
    <n v="354"/>
    <n v="11005621.667699998"/>
  </r>
  <r>
    <n v="121"/>
    <n v="33.5"/>
    <x v="5"/>
    <x v="1"/>
    <x v="0"/>
    <n v="1003505.4987999999"/>
    <n v="339184858.59439999"/>
    <n v="338"/>
    <n v="33617434.209799998"/>
  </r>
  <r>
    <n v="121"/>
    <n v="26.5"/>
    <x v="7"/>
    <x v="1"/>
    <x v="0"/>
    <n v="3385818.8007"/>
    <n v="575589196.11899996"/>
    <n v="170"/>
    <n v="89724198.218549997"/>
  </r>
  <r>
    <n v="121"/>
    <n v="28"/>
    <x v="7"/>
    <x v="1"/>
    <x v="0"/>
    <n v="5802553.4687999999"/>
    <n v="1085561044.7880001"/>
    <n v="187.083333333333"/>
    <n v="162471497.12639999"/>
  </r>
  <r>
    <n v="121"/>
    <n v="28.5"/>
    <x v="7"/>
    <x v="1"/>
    <x v="0"/>
    <n v="1402441.2378"/>
    <n v="284695571.27340001"/>
    <n v="203"/>
    <n v="39969575.2773"/>
  </r>
  <r>
    <n v="121"/>
    <n v="29"/>
    <x v="7"/>
    <x v="1"/>
    <x v="0"/>
    <n v="7583826.4847999997"/>
    <n v="1778407310.6856"/>
    <n v="234.5"/>
    <n v="219930968.05919999"/>
  </r>
  <r>
    <n v="121"/>
    <n v="29.5"/>
    <x v="7"/>
    <x v="1"/>
    <x v="0"/>
    <n v="2713162.5090000001"/>
    <n v="579260195.67149997"/>
    <n v="213.5"/>
    <n v="80038294.015500009"/>
  </r>
  <r>
    <n v="121"/>
    <n v="30"/>
    <x v="7"/>
    <x v="1"/>
    <x v="0"/>
    <n v="3206639.5158000002"/>
    <n v="852966111.20280004"/>
    <n v="266"/>
    <n v="96199185.474000007"/>
  </r>
  <r>
    <n v="121"/>
    <n v="30.5"/>
    <x v="7"/>
    <x v="1"/>
    <x v="0"/>
    <n v="8818389.4800000004"/>
    <n v="2358478266.4260001"/>
    <n v="267.45"/>
    <n v="268960879.13999999"/>
  </r>
  <r>
    <n v="121"/>
    <n v="31"/>
    <x v="7"/>
    <x v="1"/>
    <x v="0"/>
    <n v="5013909.2604"/>
    <n v="1417265017.6064"/>
    <n v="282.66666666666703"/>
    <n v="155431187.0724"/>
  </r>
  <r>
    <n v="121"/>
    <n v="31.5"/>
    <x v="7"/>
    <x v="1"/>
    <x v="0"/>
    <n v="2191956.7310000001"/>
    <n v="635667451.99000001"/>
    <n v="290"/>
    <n v="69046637.026500002"/>
  </r>
  <r>
    <n v="121"/>
    <n v="32"/>
    <x v="7"/>
    <x v="1"/>
    <x v="0"/>
    <n v="898946.91139999998"/>
    <n v="263840918.49590001"/>
    <n v="293.5"/>
    <n v="28766301.164799999"/>
  </r>
  <r>
    <n v="121"/>
    <n v="33.5"/>
    <x v="7"/>
    <x v="1"/>
    <x v="0"/>
    <n v="1003505.4987999999"/>
    <n v="300549896.89060003"/>
    <n v="299.5"/>
    <n v="33617434.209799998"/>
  </r>
  <r>
    <n v="121"/>
    <n v="27.5"/>
    <x v="8"/>
    <x v="1"/>
    <x v="0"/>
    <n v="475251.13510000001"/>
    <n v="79842190.696799994"/>
    <n v="168"/>
    <n v="13069406.21525"/>
  </r>
  <r>
    <n v="121"/>
    <n v="28.5"/>
    <x v="8"/>
    <x v="1"/>
    <x v="0"/>
    <n v="4674804.1260000002"/>
    <n v="954595002.52919996"/>
    <n v="204.2"/>
    <n v="133231917.59100001"/>
  </r>
  <r>
    <n v="121"/>
    <n v="29"/>
    <x v="8"/>
    <x v="1"/>
    <x v="0"/>
    <n v="473989.15529999998"/>
    <n v="109017505.719"/>
    <n v="230"/>
    <n v="13745685.503699999"/>
  </r>
  <r>
    <n v="121"/>
    <n v="29.5"/>
    <x v="8"/>
    <x v="1"/>
    <x v="0"/>
    <n v="10852650.036"/>
    <n v="2702309858.9640002"/>
    <n v="249"/>
    <n v="320153176.06200004"/>
  </r>
  <r>
    <n v="121"/>
    <n v="30"/>
    <x v="8"/>
    <x v="1"/>
    <x v="0"/>
    <n v="4580913.5939999996"/>
    <n v="1123698104.6082001"/>
    <n v="245.3"/>
    <n v="137427407.81999999"/>
  </r>
  <r>
    <n v="121"/>
    <n v="30.5"/>
    <x v="8"/>
    <x v="1"/>
    <x v="0"/>
    <n v="7936550.5319999997"/>
    <n v="2179024040.5079999"/>
    <n v="274.555555555556"/>
    <n v="242064791.22599998"/>
  </r>
  <r>
    <n v="121"/>
    <n v="31"/>
    <x v="8"/>
    <x v="1"/>
    <x v="0"/>
    <n v="2924780.4018999999"/>
    <n v="851111096.95290005"/>
    <n v="291"/>
    <n v="90668192.458900005"/>
  </r>
  <r>
    <n v="121"/>
    <n v="31.5"/>
    <x v="8"/>
    <x v="1"/>
    <x v="0"/>
    <n v="3507130.7696000002"/>
    <n v="1029342880.8776"/>
    <n v="293.5"/>
    <n v="110474619.24240001"/>
  </r>
  <r>
    <n v="121"/>
    <n v="32"/>
    <x v="8"/>
    <x v="1"/>
    <x v="0"/>
    <n v="2696840.7341999998"/>
    <n v="778488025.27240002"/>
    <n v="288.66666666666703"/>
    <n v="86298903.494399995"/>
  </r>
  <r>
    <n v="121"/>
    <n v="32.5"/>
    <x v="8"/>
    <x v="1"/>
    <x v="0"/>
    <n v="1275142.6421999999"/>
    <n v="417821739.09420002"/>
    <n v="327.66666666666703"/>
    <n v="41442135.871499993"/>
  </r>
  <r>
    <n v="121"/>
    <n v="27"/>
    <x v="10"/>
    <x v="1"/>
    <x v="0"/>
    <n v="4515391.4550000001"/>
    <n v="871470550.81500006"/>
    <n v="193"/>
    <n v="121915569.285"/>
  </r>
  <r>
    <n v="121"/>
    <n v="28"/>
    <x v="10"/>
    <x v="1"/>
    <x v="0"/>
    <n v="5802553.4687999999"/>
    <n v="1144070125.5984001"/>
    <n v="197.166666666667"/>
    <n v="162471497.12639999"/>
  </r>
  <r>
    <n v="121"/>
    <n v="28.5"/>
    <x v="10"/>
    <x v="1"/>
    <x v="0"/>
    <n v="4207323.7133999998"/>
    <n v="765732915.83879995"/>
    <n v="182"/>
    <n v="119908725.8319"/>
  </r>
  <r>
    <n v="121"/>
    <n v="29"/>
    <x v="10"/>
    <x v="1"/>
    <x v="0"/>
    <n v="947978.31059999997"/>
    <n v="202867358.4684"/>
    <n v="214"/>
    <n v="27491371.007399999"/>
  </r>
  <r>
    <n v="121"/>
    <n v="29.5"/>
    <x v="10"/>
    <x v="1"/>
    <x v="0"/>
    <n v="904387.50300000003"/>
    <n v="188112600.62400001"/>
    <n v="208"/>
    <n v="26679431.338500001"/>
  </r>
  <r>
    <n v="121"/>
    <n v="30"/>
    <x v="10"/>
    <x v="1"/>
    <x v="0"/>
    <n v="4122822.2346000001"/>
    <n v="1063230045.1674"/>
    <n v="257.88888888888903"/>
    <n v="123684667.038"/>
  </r>
  <r>
    <n v="121"/>
    <n v="30.5"/>
    <x v="10"/>
    <x v="1"/>
    <x v="0"/>
    <n v="440919.47399999999"/>
    <n v="105820673.76000001"/>
    <n v="240"/>
    <n v="13448043.957"/>
  </r>
  <r>
    <n v="121"/>
    <n v="31"/>
    <x v="10"/>
    <x v="1"/>
    <x v="0"/>
    <n v="2089128.8585000001"/>
    <n v="574510436.08749998"/>
    <n v="275"/>
    <n v="64762994.613499999"/>
  </r>
  <r>
    <n v="121"/>
    <n v="31.5"/>
    <x v="10"/>
    <x v="1"/>
    <x v="0"/>
    <n v="1753565.3848000001"/>
    <n v="546235617.36520004"/>
    <n v="311.5"/>
    <n v="55237309.621200003"/>
  </r>
  <r>
    <n v="121"/>
    <n v="32"/>
    <x v="10"/>
    <x v="1"/>
    <x v="0"/>
    <n v="1797893.8228"/>
    <n v="515546053.68790001"/>
    <n v="286.75"/>
    <n v="57532602.329599999"/>
  </r>
  <r>
    <n v="121"/>
    <n v="32.5"/>
    <x v="10"/>
    <x v="1"/>
    <x v="0"/>
    <n v="850095.09479999996"/>
    <n v="283931761.66320002"/>
    <n v="334"/>
    <n v="27628090.581"/>
  </r>
  <r>
    <n v="121"/>
    <n v="33"/>
    <x v="10"/>
    <x v="1"/>
    <x v="0"/>
    <n v="333503.68689999997"/>
    <n v="118393808.8495"/>
    <n v="355"/>
    <n v="11005621.667699998"/>
  </r>
  <r>
    <n v="121"/>
    <n v="33.5"/>
    <x v="10"/>
    <x v="1"/>
    <x v="0"/>
    <n v="501752.74939999997"/>
    <n v="171599440.29480001"/>
    <n v="342"/>
    <n v="16808717.104899999"/>
  </r>
  <r>
    <n v="121"/>
    <n v="35.5"/>
    <x v="10"/>
    <x v="1"/>
    <x v="0"/>
    <n v="246990.8493"/>
    <n v="92868559.336799994"/>
    <n v="376"/>
    <n v="8768175.1501499992"/>
  </r>
  <r>
    <n v="121"/>
    <n v="28.5"/>
    <x v="11"/>
    <x v="1"/>
    <x v="0"/>
    <n v="4207323.7133999998"/>
    <n v="845672066.39339995"/>
    <n v="201"/>
    <n v="119908725.8319"/>
  </r>
  <r>
    <n v="121"/>
    <n v="31"/>
    <x v="11"/>
    <x v="1"/>
    <x v="0"/>
    <n v="835651.54339999997"/>
    <n v="255709372.28040001"/>
    <n v="306"/>
    <n v="25905197.845399998"/>
  </r>
  <r>
    <n v="121"/>
    <n v="32"/>
    <x v="11"/>
    <x v="1"/>
    <x v="0"/>
    <n v="449473.45569999999"/>
    <n v="139336771.26699999"/>
    <n v="310"/>
    <n v="14383150.5824"/>
  </r>
  <r>
    <n v="121"/>
    <n v="31.5"/>
    <x v="12"/>
    <x v="1"/>
    <x v="0"/>
    <n v="438391.34620000003"/>
    <n v="143792361.55360001"/>
    <n v="328"/>
    <n v="13809327.405300001"/>
  </r>
  <r>
    <n v="121"/>
    <n v="32.5"/>
    <x v="12"/>
    <x v="1"/>
    <x v="0"/>
    <n v="425047.54739999998"/>
    <n v="147916546.49520001"/>
    <n v="348"/>
    <n v="13814045.2905"/>
  </r>
  <r>
    <n v="121"/>
    <n v="31.5"/>
    <x v="9"/>
    <x v="1"/>
    <x v="0"/>
    <n v="438391.34620000003"/>
    <n v="138531665.39919999"/>
    <n v="316"/>
    <n v="13809327.405300001"/>
  </r>
  <r>
    <n v="121"/>
    <n v="32"/>
    <x v="9"/>
    <x v="1"/>
    <x v="0"/>
    <n v="449473.45569999999"/>
    <n v="117312571.9377"/>
    <n v="261"/>
    <n v="14383150.5824"/>
  </r>
  <r>
    <n v="131"/>
    <n v="5"/>
    <x v="0"/>
    <x v="0"/>
    <x v="0"/>
    <n v="1436783.2472000001"/>
    <n v="1005748.27304"/>
    <n v="0.7"/>
    <n v="7183916.2360000005"/>
  </r>
  <r>
    <n v="131"/>
    <n v="5.5"/>
    <x v="0"/>
    <x v="0"/>
    <x v="0"/>
    <n v="20833357.084399998"/>
    <n v="19109217.187759999"/>
    <n v="0.917241379310345"/>
    <n v="114583463.96419999"/>
  </r>
  <r>
    <n v="131"/>
    <n v="6"/>
    <x v="0"/>
    <x v="0"/>
    <x v="0"/>
    <n v="24425315.202399999"/>
    <n v="29741413.217039999"/>
    <n v="1.21764705882353"/>
    <n v="146551891.21439999"/>
  </r>
  <r>
    <n v="131"/>
    <n v="6.5"/>
    <x v="0"/>
    <x v="0"/>
    <x v="0"/>
    <n v="46283354.913400002"/>
    <n v="83310038.844119996"/>
    <n v="1.8"/>
    <n v="300841806.93709999"/>
  </r>
  <r>
    <n v="131"/>
    <n v="7"/>
    <x v="0"/>
    <x v="0"/>
    <x v="0"/>
    <n v="44167162.531099997"/>
    <n v="92300355.983360007"/>
    <n v="2.0897959183673498"/>
    <n v="309170137.7177"/>
  </r>
  <r>
    <n v="131"/>
    <n v="7.5"/>
    <x v="0"/>
    <x v="0"/>
    <x v="0"/>
    <n v="7367690.8367999997"/>
    <n v="18208721.639520001"/>
    <n v="2.4714285714285702"/>
    <n v="55257681.276000001"/>
  </r>
  <r>
    <n v="131"/>
    <n v="8"/>
    <x v="0"/>
    <x v="0"/>
    <x v="0"/>
    <n v="8226019.6087999996"/>
    <n v="24369583.09107"/>
    <n v="2.9624999999999999"/>
    <n v="65808156.870399997"/>
  </r>
  <r>
    <n v="131"/>
    <n v="8.5"/>
    <x v="0"/>
    <x v="0"/>
    <x v="0"/>
    <n v="3913099.5932"/>
    <n v="15456743.393139999"/>
    <n v="3.95"/>
    <n v="33261346.542199999"/>
  </r>
  <r>
    <n v="131"/>
    <n v="7.5"/>
    <x v="0"/>
    <x v="0"/>
    <x v="0"/>
    <n v="44206145.020800002"/>
    <n v="115567493.41152"/>
    <n v="2.6142857142857099"/>
    <n v="331546087.65600002"/>
  </r>
  <r>
    <n v="131"/>
    <n v="8"/>
    <x v="0"/>
    <x v="0"/>
    <x v="0"/>
    <n v="31875825.984099999"/>
    <n v="101180041.18824001"/>
    <n v="3.1741935483871"/>
    <n v="255006607.87279999"/>
  </r>
  <r>
    <n v="131"/>
    <n v="8.5"/>
    <x v="0"/>
    <x v="0"/>
    <x v="0"/>
    <n v="7826199.1864"/>
    <n v="29348246.949000001"/>
    <n v="3.75"/>
    <n v="66522693.084399998"/>
  </r>
  <r>
    <n v="131"/>
    <n v="9"/>
    <x v="0"/>
    <x v="0"/>
    <x v="0"/>
    <n v="8808372.3334999997"/>
    <n v="41223182.520779997"/>
    <n v="4.68"/>
    <n v="79275351.001499996"/>
  </r>
  <r>
    <n v="131"/>
    <n v="9.5"/>
    <x v="0"/>
    <x v="0"/>
    <x v="0"/>
    <n v="2216433.0712000001"/>
    <n v="12079560.23804"/>
    <n v="5.45"/>
    <n v="21056114.176400002"/>
  </r>
  <r>
    <n v="131"/>
    <n v="10"/>
    <x v="0"/>
    <x v="0"/>
    <x v="0"/>
    <n v="3324649.6068000002"/>
    <n v="22718438.979800001"/>
    <n v="6.8333333333333304"/>
    <n v="33246496.068000004"/>
  </r>
  <r>
    <n v="131"/>
    <n v="10.5"/>
    <x v="0"/>
    <x v="0"/>
    <x v="0"/>
    <n v="2155174.8708000001"/>
    <n v="17241398.966400001"/>
    <n v="8"/>
    <n v="22629336.143400002"/>
  </r>
  <r>
    <n v="131"/>
    <n v="11"/>
    <x v="0"/>
    <x v="0"/>
    <x v="0"/>
    <n v="8028722.5094999997"/>
    <n v="74345970.437969998"/>
    <n v="9.26"/>
    <n v="88315947.604499996"/>
  </r>
  <r>
    <n v="131"/>
    <n v="11.5"/>
    <x v="0"/>
    <x v="0"/>
    <x v="0"/>
    <n v="2934824.6949"/>
    <n v="33261346.542199999"/>
    <n v="11.3333333333333"/>
    <n v="33750483.991350003"/>
  </r>
  <r>
    <n v="131"/>
    <n v="12.5"/>
    <x v="1"/>
    <x v="0"/>
    <x v="0"/>
    <n v="2544999.7826999999"/>
    <n v="39871663.2623"/>
    <n v="15.6666666666667"/>
    <n v="31812497.283749998"/>
  </r>
  <r>
    <n v="131"/>
    <n v="13"/>
    <x v="1"/>
    <x v="0"/>
    <x v="0"/>
    <n v="5747132.9888000004"/>
    <n v="92672519.444399998"/>
    <n v="16.125"/>
    <n v="74712728.854400009"/>
  </r>
  <r>
    <n v="131"/>
    <n v="13.5"/>
    <x v="1"/>
    <x v="0"/>
    <x v="0"/>
    <n v="31400396.662500001"/>
    <n v="604980975.69749999"/>
    <n v="19.266666666666701"/>
    <n v="423905354.94375002"/>
  </r>
  <r>
    <n v="131"/>
    <n v="14"/>
    <x v="1"/>
    <x v="0"/>
    <x v="0"/>
    <n v="18606343.050900001"/>
    <n v="388665832.61879998"/>
    <n v="20.8888888888889"/>
    <n v="260488802.71260002"/>
  </r>
  <r>
    <n v="131"/>
    <n v="14.5"/>
    <x v="1"/>
    <x v="0"/>
    <x v="0"/>
    <n v="40996215.318000004"/>
    <n v="949745654.86699998"/>
    <n v="23.1666666666667"/>
    <n v="594445122.11100006"/>
  </r>
  <r>
    <n v="131"/>
    <n v="15"/>
    <x v="1"/>
    <x v="0"/>
    <x v="0"/>
    <n v="15404209.844799999"/>
    <n v="396658403.5036"/>
    <n v="25.75"/>
    <n v="231063147.67199999"/>
  </r>
  <r>
    <n v="131"/>
    <n v="15.5"/>
    <x v="1"/>
    <x v="0"/>
    <x v="0"/>
    <n v="24934872.050999999"/>
    <n v="752201973.53849995"/>
    <n v="30.1666666666667"/>
    <n v="386490516.79049999"/>
  </r>
  <r>
    <n v="131"/>
    <n v="16"/>
    <x v="1"/>
    <x v="0"/>
    <x v="0"/>
    <n v="9530662.2060000002"/>
    <n v="295450528.38599998"/>
    <n v="31"/>
    <n v="152490595.296"/>
  </r>
  <r>
    <n v="131"/>
    <n v="16.5"/>
    <x v="1"/>
    <x v="0"/>
    <x v="0"/>
    <n v="718391.62360000005"/>
    <n v="27298881.696800001"/>
    <n v="38"/>
    <n v="11853461.7894"/>
  </r>
  <r>
    <n v="131"/>
    <n v="18"/>
    <x v="1"/>
    <x v="0"/>
    <x v="0"/>
    <n v="718391.62360000005"/>
    <n v="31609231.4384"/>
    <n v="44"/>
    <n v="12931049.224800002"/>
  </r>
  <r>
    <n v="131"/>
    <n v="18.5"/>
    <x v="1"/>
    <x v="0"/>
    <x v="0"/>
    <n v="989886.05720000004"/>
    <n v="47019587.717"/>
    <n v="47.5"/>
    <n v="18312892.058200002"/>
  </r>
  <r>
    <n v="131"/>
    <n v="19"/>
    <x v="1"/>
    <x v="0"/>
    <x v="0"/>
    <n v="1732300.6000999999"/>
    <n v="88594802.119399995"/>
    <n v="51.142857142857103"/>
    <n v="32913711.401899997"/>
  </r>
  <r>
    <n v="131"/>
    <n v="19.5"/>
    <x v="1"/>
    <x v="0"/>
    <x v="0"/>
    <n v="3712072.7144999998"/>
    <n v="206886185.95480001"/>
    <n v="55.733333333333299"/>
    <n v="72385417.932750002"/>
  </r>
  <r>
    <n v="131"/>
    <n v="20"/>
    <x v="1"/>
    <x v="0"/>
    <x v="0"/>
    <n v="11843596.859300001"/>
    <n v="724093007.98409998"/>
    <n v="61.137931034482797"/>
    <n v="236871937.18600002"/>
  </r>
  <r>
    <n v="131"/>
    <n v="20.5"/>
    <x v="1"/>
    <x v="0"/>
    <x v="0"/>
    <n v="3217129.6858999999"/>
    <n v="209113429.5835"/>
    <n v="65"/>
    <n v="65951158.560949996"/>
  </r>
  <r>
    <n v="131"/>
    <n v="21"/>
    <x v="1"/>
    <x v="0"/>
    <x v="0"/>
    <n v="3840635.0751999998"/>
    <n v="249092617.7344"/>
    <n v="64.857142857142804"/>
    <n v="80653336.5792"/>
  </r>
  <r>
    <n v="131"/>
    <n v="21.5"/>
    <x v="1"/>
    <x v="0"/>
    <x v="0"/>
    <n v="247471.51430000001"/>
    <n v="18312892.058200002"/>
    <n v="74"/>
    <n v="5320637.5574500002"/>
  </r>
  <r>
    <n v="131"/>
    <n v="20"/>
    <x v="2"/>
    <x v="0"/>
    <x v="0"/>
    <n v="408399.89169999998"/>
    <n v="23278793.826900002"/>
    <n v="57"/>
    <n v="8167997.8339999998"/>
  </r>
  <r>
    <n v="131"/>
    <n v="20.5"/>
    <x v="2"/>
    <x v="0"/>
    <x v="0"/>
    <n v="742414.5429"/>
    <n v="46772116.202699997"/>
    <n v="63"/>
    <n v="15219498.129450001"/>
  </r>
  <r>
    <n v="131"/>
    <n v="21.5"/>
    <x v="2"/>
    <x v="0"/>
    <x v="0"/>
    <n v="989886.05720000004"/>
    <n v="77706055.490199998"/>
    <n v="78.5"/>
    <n v="21282550.229800001"/>
  </r>
  <r>
    <n v="131"/>
    <n v="22"/>
    <x v="2"/>
    <x v="0"/>
    <x v="0"/>
    <n v="742414.5429"/>
    <n v="60630521.0035"/>
    <n v="81.6666666666667"/>
    <n v="16333119.9438"/>
  </r>
  <r>
    <n v="131"/>
    <n v="20"/>
    <x v="1"/>
    <x v="1"/>
    <x v="0"/>
    <n v="408399.89169999998"/>
    <n v="25729193.177099999"/>
    <n v="63"/>
    <n v="8167997.8339999998"/>
  </r>
  <r>
    <n v="131"/>
    <n v="20.5"/>
    <x v="1"/>
    <x v="1"/>
    <x v="0"/>
    <n v="247471.51430000001"/>
    <n v="16085648.429500001"/>
    <n v="65"/>
    <n v="5073166.0431500003"/>
  </r>
  <r>
    <n v="131"/>
    <n v="21"/>
    <x v="1"/>
    <x v="1"/>
    <x v="0"/>
    <n v="548662.15359999996"/>
    <n v="40052337.212800004"/>
    <n v="73"/>
    <n v="11521905.225599999"/>
  </r>
  <r>
    <n v="131"/>
    <n v="22"/>
    <x v="1"/>
    <x v="1"/>
    <x v="0"/>
    <n v="247471.51430000001"/>
    <n v="19797721.144000001"/>
    <n v="80"/>
    <n v="5444373.3146000002"/>
  </r>
  <r>
    <n v="131"/>
    <n v="21"/>
    <x v="2"/>
    <x v="1"/>
    <x v="0"/>
    <n v="3840635.0751999998"/>
    <n v="272685090.33920002"/>
    <n v="71"/>
    <n v="80653336.5792"/>
  </r>
  <r>
    <n v="131"/>
    <n v="21.5"/>
    <x v="2"/>
    <x v="1"/>
    <x v="0"/>
    <n v="494943.02860000002"/>
    <n v="35140955.030599996"/>
    <n v="71"/>
    <n v="10641275.1149"/>
  </r>
  <r>
    <n v="131"/>
    <n v="23.5"/>
    <x v="2"/>
    <x v="1"/>
    <x v="0"/>
    <n v="247471.51430000001"/>
    <n v="25737037.487199999"/>
    <n v="104"/>
    <n v="5815580.58605"/>
  </r>
  <r>
    <n v="131"/>
    <n v="23.5"/>
    <x v="3"/>
    <x v="1"/>
    <x v="0"/>
    <n v="494943.02860000002"/>
    <n v="50236717.402900003"/>
    <n v="101.5"/>
    <n v="11631161.1721"/>
  </r>
  <r>
    <n v="151"/>
    <n v="13"/>
    <x v="1"/>
    <x v="0"/>
    <x v="0"/>
    <n v="4634628.7072000001"/>
    <n v="65029634.047899999"/>
    <n v="14.03125"/>
    <n v="60250173.193599999"/>
  </r>
  <r>
    <n v="151"/>
    <n v="13.5"/>
    <x v="1"/>
    <x v="0"/>
    <x v="0"/>
    <n v="780576.28850000002"/>
    <n v="15611525.77"/>
    <n v="20"/>
    <n v="10537779.894750001"/>
  </r>
  <r>
    <n v="151"/>
    <n v="14"/>
    <x v="1"/>
    <x v="0"/>
    <x v="0"/>
    <n v="7134884.9840000002"/>
    <n v="148048863.41800001"/>
    <n v="20.75"/>
    <n v="99888389.776000008"/>
  </r>
  <r>
    <n v="151"/>
    <n v="14.5"/>
    <x v="1"/>
    <x v="0"/>
    <x v="0"/>
    <n v="2757888.8637999999"/>
    <n v="57915666.139799997"/>
    <n v="21"/>
    <n v="39989388.5251"/>
  </r>
  <r>
    <n v="151"/>
    <n v="15"/>
    <x v="1"/>
    <x v="0"/>
    <x v="0"/>
    <n v="6262841.3168000001"/>
    <n v="138519313.83039999"/>
    <n v="22.117647058823501"/>
    <n v="93942619.752000004"/>
  </r>
  <r>
    <n v="151"/>
    <n v="16.5"/>
    <x v="1"/>
    <x v="0"/>
    <x v="0"/>
    <n v="140309.68479999999"/>
    <n v="5191458.3376000002"/>
    <n v="37"/>
    <n v="2315109.7991999998"/>
  </r>
  <r>
    <n v="151"/>
    <n v="17.5"/>
    <x v="1"/>
    <x v="0"/>
    <x v="0"/>
    <n v="455485.44260000001"/>
    <n v="20269102.195700001"/>
    <n v="44.5"/>
    <n v="7970995.2455000002"/>
  </r>
  <r>
    <n v="151"/>
    <n v="18.5"/>
    <x v="1"/>
    <x v="0"/>
    <x v="0"/>
    <n v="165088.4589"/>
    <n v="7428980.6505000005"/>
    <n v="45"/>
    <n v="3054136.4896499999"/>
  </r>
  <r>
    <n v="151"/>
    <n v="19"/>
    <x v="1"/>
    <x v="0"/>
    <x v="0"/>
    <n v="379483.11959999998"/>
    <n v="21251054.6976"/>
    <n v="56"/>
    <n v="7210179.2723999992"/>
  </r>
  <r>
    <n v="151"/>
    <n v="20"/>
    <x v="1"/>
    <x v="0"/>
    <x v="0"/>
    <n v="190744.65210000001"/>
    <n v="13542870.2991"/>
    <n v="71"/>
    <n v="3814893.0420000004"/>
  </r>
  <r>
    <n v="151"/>
    <n v="20.5"/>
    <x v="1"/>
    <x v="0"/>
    <x v="0"/>
    <n v="492301.41899999999"/>
    <n v="35445702.167999998"/>
    <n v="72"/>
    <n v="10092179.089500001"/>
  </r>
  <r>
    <n v="151"/>
    <n v="19.5"/>
    <x v="2"/>
    <x v="0"/>
    <x v="0"/>
    <n v="124855.5701"/>
    <n v="5743356.2246000003"/>
    <n v="46"/>
    <n v="2434683.6169500002"/>
  </r>
  <r>
    <n v="151"/>
    <n v="21"/>
    <x v="2"/>
    <x v="0"/>
    <x v="1"/>
    <n v="134187.28659999999"/>
    <n v="8453799.0558000002"/>
    <n v="63"/>
    <n v="2817933.0186000001"/>
  </r>
  <r>
    <n v="151"/>
    <n v="28.5"/>
    <x v="4"/>
    <x v="0"/>
    <x v="1"/>
    <n v="109278.15"/>
    <n v="22292742.600000001"/>
    <n v="204"/>
    <n v="3114427.2749999999"/>
  </r>
  <r>
    <n v="151"/>
    <n v="27"/>
    <x v="5"/>
    <x v="0"/>
    <x v="1"/>
    <n v="109751.0687"/>
    <n v="14706643.205800001"/>
    <n v="134"/>
    <n v="2963278.8549000002"/>
  </r>
  <r>
    <n v="151"/>
    <n v="24"/>
    <x v="2"/>
    <x v="1"/>
    <x v="0"/>
    <n v="331144.88130000001"/>
    <n v="40399675.518600002"/>
    <n v="122"/>
    <n v="7947477.1512000002"/>
  </r>
  <r>
    <n v="151"/>
    <n v="26"/>
    <x v="2"/>
    <x v="1"/>
    <x v="0"/>
    <n v="124739.9164"/>
    <n v="20831566.038800001"/>
    <n v="167"/>
    <n v="3243237.8264000001"/>
  </r>
  <r>
    <n v="151"/>
    <n v="27"/>
    <x v="2"/>
    <x v="1"/>
    <x v="0"/>
    <n v="109751.0687"/>
    <n v="14267638.931"/>
    <n v="130"/>
    <n v="2963278.8549000002"/>
  </r>
  <r>
    <n v="151"/>
    <n v="29"/>
    <x v="7"/>
    <x v="1"/>
    <x v="1"/>
    <n v="112588.5812"/>
    <n v="19703001.710000001"/>
    <n v="175"/>
    <n v="3265068.8547999999"/>
  </r>
  <r>
    <n v="151"/>
    <n v="22"/>
    <x v="2"/>
    <x v="2"/>
    <x v="1"/>
    <n v="138579.83799999999"/>
    <n v="10947807.202"/>
    <n v="79"/>
    <n v="3048756.4359999998"/>
  </r>
  <r>
    <n v="151"/>
    <n v="26"/>
    <x v="6"/>
    <x v="2"/>
    <x v="1"/>
    <n v="124739.9164"/>
    <n v="17089368.546799999"/>
    <n v="137"/>
    <n v="3243237.8264000001"/>
  </r>
  <r>
    <n v="151"/>
    <n v="12"/>
    <x v="1"/>
    <x v="0"/>
    <x v="1"/>
    <n v="139977.0148"/>
    <n v="1959678.2072000001"/>
    <n v="14"/>
    <n v="1679724.1776000001"/>
  </r>
  <r>
    <n v="151"/>
    <n v="12.5"/>
    <x v="1"/>
    <x v="0"/>
    <x v="1"/>
    <n v="2152878.1529999999"/>
    <n v="30427344.562399998"/>
    <n v="14.133333333333301"/>
    <n v="26910976.912499998"/>
  </r>
  <r>
    <n v="151"/>
    <n v="13"/>
    <x v="1"/>
    <x v="0"/>
    <x v="1"/>
    <n v="2751810.7949000001"/>
    <n v="39249511.864100002"/>
    <n v="14.2631578947368"/>
    <n v="35773540.333700001"/>
  </r>
  <r>
    <n v="151"/>
    <n v="13.5"/>
    <x v="1"/>
    <x v="0"/>
    <x v="1"/>
    <n v="6556840.8234000001"/>
    <n v="129419548.63330001"/>
    <n v="19.738095238095202"/>
    <n v="88517351.115899995"/>
  </r>
  <r>
    <n v="151"/>
    <n v="14"/>
    <x v="1"/>
    <x v="0"/>
    <x v="1"/>
    <n v="9810466.8530000001"/>
    <n v="209052130.03119999"/>
    <n v="21.309090909090902"/>
    <n v="137346535.942"/>
  </r>
  <r>
    <n v="151"/>
    <n v="14.5"/>
    <x v="1"/>
    <x v="0"/>
    <x v="1"/>
    <n v="6303745.9743999997"/>
    <n v="152274863.69409999"/>
    <n v="24.15625"/>
    <n v="91404316.62879999"/>
  </r>
  <r>
    <n v="151"/>
    <n v="15"/>
    <x v="1"/>
    <x v="0"/>
    <x v="1"/>
    <n v="16025505.7224"/>
    <n v="408005691.66799998"/>
    <n v="25.459770114942501"/>
    <n v="240382585.836"/>
  </r>
  <r>
    <n v="151"/>
    <n v="15.5"/>
    <x v="1"/>
    <x v="0"/>
    <x v="1"/>
    <n v="1749404.5983"/>
    <n v="46456410.999300003"/>
    <n v="26.5555555555556"/>
    <n v="27115771.273649998"/>
  </r>
  <r>
    <n v="151"/>
    <n v="16"/>
    <x v="1"/>
    <x v="0"/>
    <x v="1"/>
    <n v="2155338.1751999999"/>
    <n v="67713541.004199997"/>
    <n v="31.4166666666667"/>
    <n v="34485410.803199999"/>
  </r>
  <r>
    <n v="151"/>
    <n v="16.5"/>
    <x v="1"/>
    <x v="0"/>
    <x v="1"/>
    <n v="841858.10880000005"/>
    <n v="27220078.851199999"/>
    <n v="32.3333333333333"/>
    <n v="13890658.795200001"/>
  </r>
  <r>
    <n v="151"/>
    <n v="17"/>
    <x v="1"/>
    <x v="0"/>
    <x v="1"/>
    <n v="1343283.5038000001"/>
    <n v="43368867.408399999"/>
    <n v="32.285714285714299"/>
    <n v="22835819.564600002"/>
  </r>
  <r>
    <n v="151"/>
    <n v="17.5"/>
    <x v="1"/>
    <x v="0"/>
    <x v="1"/>
    <n v="683228.16390000004"/>
    <n v="27556869.2773"/>
    <n v="40.3333333333333"/>
    <n v="11956492.868250001"/>
  </r>
  <r>
    <n v="151"/>
    <n v="18"/>
    <x v="1"/>
    <x v="0"/>
    <x v="1"/>
    <n v="237217.13190000001"/>
    <n v="8777033.8803000003"/>
    <n v="37"/>
    <n v="4269908.3742000004"/>
  </r>
  <r>
    <n v="151"/>
    <n v="19.5"/>
    <x v="1"/>
    <x v="0"/>
    <x v="1"/>
    <n v="873988.99069999997"/>
    <n v="47195405.4978"/>
    <n v="54"/>
    <n v="17042785.31865"/>
  </r>
  <r>
    <n v="151"/>
    <n v="20"/>
    <x v="1"/>
    <x v="0"/>
    <x v="1"/>
    <n v="572233.95629999996"/>
    <n v="34715526.6822"/>
    <n v="60.6666666666667"/>
    <n v="11444679.125999998"/>
  </r>
  <r>
    <n v="151"/>
    <n v="18"/>
    <x v="2"/>
    <x v="0"/>
    <x v="1"/>
    <n v="237217.13190000001"/>
    <n v="9014251.0121999998"/>
    <n v="38"/>
    <n v="4269908.3742000004"/>
  </r>
  <r>
    <n v="151"/>
    <n v="20"/>
    <x v="2"/>
    <x v="0"/>
    <x v="1"/>
    <n v="1525957.2168000001"/>
    <n v="93846368.833199993"/>
    <n v="61.5"/>
    <n v="30519144.336000003"/>
  </r>
  <r>
    <n v="151"/>
    <n v="20.5"/>
    <x v="2"/>
    <x v="0"/>
    <x v="1"/>
    <n v="4266612.2980000004"/>
    <n v="257473642.13699999"/>
    <n v="60.346153846153797"/>
    <n v="87465552.109000012"/>
  </r>
  <r>
    <n v="151"/>
    <n v="21"/>
    <x v="2"/>
    <x v="0"/>
    <x v="1"/>
    <n v="2012809.2990000001"/>
    <n v="129490731.56900001"/>
    <n v="64.3333333333333"/>
    <n v="42268995.278999999"/>
  </r>
  <r>
    <n v="151"/>
    <n v="21.5"/>
    <x v="2"/>
    <x v="0"/>
    <x v="1"/>
    <n v="1998872.0466"/>
    <n v="145456381.23719999"/>
    <n v="72.769230769230802"/>
    <n v="42975749.001900002"/>
  </r>
  <r>
    <n v="151"/>
    <n v="22"/>
    <x v="2"/>
    <x v="0"/>
    <x v="1"/>
    <n v="6651832.2240000004"/>
    <n v="595338984.04799998"/>
    <n v="89.5"/>
    <n v="146340308.928"/>
  </r>
  <r>
    <n v="151"/>
    <n v="22.5"/>
    <x v="2"/>
    <x v="0"/>
    <x v="1"/>
    <n v="4027900.2848"/>
    <n v="363014513.16759998"/>
    <n v="90.125"/>
    <n v="90627756.408000007"/>
  </r>
  <r>
    <n v="151"/>
    <n v="23"/>
    <x v="2"/>
    <x v="0"/>
    <x v="1"/>
    <n v="2662757.9308000002"/>
    <n v="268091309.85100001"/>
    <n v="100.681818181818"/>
    <n v="61243432.408400007"/>
  </r>
  <r>
    <n v="151"/>
    <n v="23.5"/>
    <x v="2"/>
    <x v="0"/>
    <x v="1"/>
    <n v="1201561.284"/>
    <n v="138299703.78839999"/>
    <n v="115.1"/>
    <n v="28236690.173999999"/>
  </r>
  <r>
    <n v="151"/>
    <n v="24.5"/>
    <x v="2"/>
    <x v="0"/>
    <x v="1"/>
    <n v="549244.56999999995"/>
    <n v="68655571.25"/>
    <n v="125"/>
    <n v="13456491.964999998"/>
  </r>
  <r>
    <n v="151"/>
    <n v="25"/>
    <x v="2"/>
    <x v="0"/>
    <x v="1"/>
    <n v="891078.30480000004"/>
    <n v="129206354.19599999"/>
    <n v="145"/>
    <n v="22276957.620000001"/>
  </r>
  <r>
    <n v="151"/>
    <n v="21"/>
    <x v="3"/>
    <x v="0"/>
    <x v="1"/>
    <n v="1341872.8659999999"/>
    <n v="86416612.5704"/>
    <n v="64.400000000000006"/>
    <n v="28179330.185999997"/>
  </r>
  <r>
    <n v="151"/>
    <n v="21.5"/>
    <x v="3"/>
    <x v="0"/>
    <x v="1"/>
    <n v="2613909.5994000002"/>
    <n v="208497730.39919999"/>
    <n v="79.764705882352899"/>
    <n v="56199056.387100004"/>
  </r>
  <r>
    <n v="151"/>
    <n v="22.5"/>
    <x v="3"/>
    <x v="0"/>
    <x v="1"/>
    <n v="1636334.4907"/>
    <n v="131536118.67550001"/>
    <n v="80.384615384615401"/>
    <n v="36817526.040749997"/>
  </r>
  <r>
    <n v="151"/>
    <n v="23.5"/>
    <x v="3"/>
    <x v="0"/>
    <x v="1"/>
    <n v="1321717.4124"/>
    <n v="111745199.412"/>
    <n v="84.545454545454604"/>
    <n v="31060359.191399999"/>
  </r>
  <r>
    <n v="151"/>
    <n v="24.5"/>
    <x v="3"/>
    <x v="0"/>
    <x v="1"/>
    <n v="109848.914"/>
    <n v="11094740.313999999"/>
    <n v="101"/>
    <n v="2691298.3930000002"/>
  </r>
  <r>
    <n v="151"/>
    <n v="25"/>
    <x v="3"/>
    <x v="0"/>
    <x v="1"/>
    <n v="556923.94050000003"/>
    <n v="69615492.5625"/>
    <n v="125"/>
    <n v="13923098.512500001"/>
  </r>
  <r>
    <n v="151"/>
    <n v="28.5"/>
    <x v="3"/>
    <x v="0"/>
    <x v="1"/>
    <n v="109278.15"/>
    <n v="20107179.600000001"/>
    <n v="184"/>
    <n v="3114427.2749999999"/>
  </r>
  <r>
    <n v="151"/>
    <n v="23"/>
    <x v="6"/>
    <x v="0"/>
    <x v="1"/>
    <n v="363103.3542"/>
    <n v="29895509.4958"/>
    <n v="82.3333333333333"/>
    <n v="8351377.1465999996"/>
  </r>
  <r>
    <n v="151"/>
    <n v="25"/>
    <x v="6"/>
    <x v="0"/>
    <x v="1"/>
    <n v="111384.78810000001"/>
    <n v="13477559.360099999"/>
    <n v="121"/>
    <n v="2784619.7025000001"/>
  </r>
  <r>
    <n v="151"/>
    <n v="25.5"/>
    <x v="6"/>
    <x v="0"/>
    <x v="1"/>
    <n v="110551.3928"/>
    <n v="12823961.5648"/>
    <n v="116"/>
    <n v="2819060.5164000001"/>
  </r>
  <r>
    <n v="151"/>
    <n v="28"/>
    <x v="6"/>
    <x v="0"/>
    <x v="1"/>
    <n v="112588.5812"/>
    <n v="19703001.710000001"/>
    <n v="175"/>
    <n v="3152480.2736"/>
  </r>
  <r>
    <n v="151"/>
    <n v="27.5"/>
    <x v="5"/>
    <x v="0"/>
    <x v="1"/>
    <n v="225177.1624"/>
    <n v="41657775.044"/>
    <n v="185"/>
    <n v="6192371.966"/>
  </r>
  <r>
    <n v="151"/>
    <n v="28"/>
    <x v="5"/>
    <x v="0"/>
    <x v="1"/>
    <n v="112588.5812"/>
    <n v="21391830.427999999"/>
    <n v="190"/>
    <n v="3152480.2736"/>
  </r>
  <r>
    <n v="151"/>
    <n v="29"/>
    <x v="5"/>
    <x v="0"/>
    <x v="1"/>
    <n v="112588.5812"/>
    <n v="23643602.052000001"/>
    <n v="210"/>
    <n v="3265068.8547999999"/>
  </r>
  <r>
    <n v="151"/>
    <n v="21"/>
    <x v="2"/>
    <x v="1"/>
    <x v="1"/>
    <n v="1073498.2927999999"/>
    <n v="82659368.545599997"/>
    <n v="77"/>
    <n v="22543464.148800001"/>
  </r>
  <r>
    <n v="151"/>
    <n v="21.5"/>
    <x v="2"/>
    <x v="1"/>
    <x v="1"/>
    <n v="615037.55279999995"/>
    <n v="52893229.540799998"/>
    <n v="86"/>
    <n v="13223307.385199999"/>
  </r>
  <r>
    <n v="151"/>
    <n v="22.5"/>
    <x v="2"/>
    <x v="1"/>
    <x v="1"/>
    <n v="125871.8839"/>
    <n v="9818006.9441999998"/>
    <n v="78"/>
    <n v="2832117.3877500002"/>
  </r>
  <r>
    <n v="151"/>
    <n v="23"/>
    <x v="2"/>
    <x v="1"/>
    <x v="1"/>
    <n v="968275.61120000004"/>
    <n v="77462048.895999998"/>
    <n v="80"/>
    <n v="22270339.057600003"/>
  </r>
  <r>
    <n v="151"/>
    <n v="23.5"/>
    <x v="2"/>
    <x v="1"/>
    <x v="1"/>
    <n v="240312.2568"/>
    <n v="26914972.761599999"/>
    <n v="112"/>
    <n v="5647338.0348000005"/>
  </r>
  <r>
    <n v="151"/>
    <n v="24"/>
    <x v="2"/>
    <x v="1"/>
    <x v="1"/>
    <n v="551908.13549999997"/>
    <n v="66780884.395499997"/>
    <n v="121"/>
    <n v="13245795.252"/>
  </r>
  <r>
    <n v="151"/>
    <n v="24.5"/>
    <x v="2"/>
    <x v="1"/>
    <x v="1"/>
    <n v="109848.914"/>
    <n v="14390207.733999999"/>
    <n v="131"/>
    <n v="2691298.3930000002"/>
  </r>
  <r>
    <n v="151"/>
    <n v="26.5"/>
    <x v="2"/>
    <x v="1"/>
    <x v="1"/>
    <n v="448749.2672"/>
    <n v="71351133.484799996"/>
    <n v="159"/>
    <n v="11891855.580800001"/>
  </r>
  <r>
    <n v="151"/>
    <n v="27.5"/>
    <x v="2"/>
    <x v="1"/>
    <x v="1"/>
    <n v="337765.74359999999"/>
    <n v="64851022.771200001"/>
    <n v="192"/>
    <n v="9288557.9489999991"/>
  </r>
  <r>
    <n v="151"/>
    <n v="28"/>
    <x v="2"/>
    <x v="1"/>
    <x v="1"/>
    <n v="112588.5812"/>
    <n v="23080659.146000002"/>
    <n v="205"/>
    <n v="3152480.2736"/>
  </r>
  <r>
    <n v="151"/>
    <n v="22.5"/>
    <x v="3"/>
    <x v="1"/>
    <x v="1"/>
    <n v="251743.7678"/>
    <n v="18251423.1655"/>
    <n v="72.5"/>
    <n v="5664234.7755000005"/>
  </r>
  <r>
    <n v="151"/>
    <n v="23"/>
    <x v="3"/>
    <x v="1"/>
    <x v="1"/>
    <n v="605172.25699999998"/>
    <n v="61485501.3112"/>
    <n v="101.6"/>
    <n v="13918961.911"/>
  </r>
  <r>
    <n v="151"/>
    <n v="23.5"/>
    <x v="3"/>
    <x v="1"/>
    <x v="1"/>
    <n v="961249.02720000001"/>
    <n v="120877065.17039999"/>
    <n v="125.75"/>
    <n v="22589352.139200002"/>
  </r>
  <r>
    <n v="151"/>
    <n v="24"/>
    <x v="3"/>
    <x v="1"/>
    <x v="1"/>
    <n v="1766106.0336"/>
    <n v="224516229.5214"/>
    <n v="127.125"/>
    <n v="42386544.806400001"/>
  </r>
  <r>
    <n v="151"/>
    <n v="24.5"/>
    <x v="3"/>
    <x v="1"/>
    <x v="1"/>
    <n v="219697.82800000001"/>
    <n v="26803135.015999999"/>
    <n v="122"/>
    <n v="5382596.7860000003"/>
  </r>
  <r>
    <n v="151"/>
    <n v="25"/>
    <x v="3"/>
    <x v="1"/>
    <x v="1"/>
    <n v="222769.57620000001"/>
    <n v="26732349.144000001"/>
    <n v="120"/>
    <n v="5569239.4050000003"/>
  </r>
  <r>
    <n v="151"/>
    <n v="26.5"/>
    <x v="3"/>
    <x v="1"/>
    <x v="1"/>
    <n v="448749.2672"/>
    <n v="66414891.545599997"/>
    <n v="148"/>
    <n v="11891855.580800001"/>
  </r>
  <r>
    <n v="151"/>
    <n v="23"/>
    <x v="6"/>
    <x v="1"/>
    <x v="1"/>
    <n v="121034.45140000001"/>
    <n v="11256203.9802"/>
    <n v="93"/>
    <n v="2783792.3822000003"/>
  </r>
  <r>
    <n v="151"/>
    <n v="25.5"/>
    <x v="6"/>
    <x v="1"/>
    <x v="1"/>
    <n v="221102.7856"/>
    <n v="30291081.6272"/>
    <n v="137"/>
    <n v="5638121.0328000002"/>
  </r>
  <r>
    <n v="151"/>
    <n v="26"/>
    <x v="6"/>
    <x v="1"/>
    <x v="1"/>
    <n v="1122659.2475999999"/>
    <n v="147068361.43560001"/>
    <n v="131"/>
    <n v="29189140.437599998"/>
  </r>
  <r>
    <n v="151"/>
    <n v="27"/>
    <x v="6"/>
    <x v="1"/>
    <x v="1"/>
    <n v="439004.27480000001"/>
    <n v="63436117.7086"/>
    <n v="144.5"/>
    <n v="11853115.419600001"/>
  </r>
  <r>
    <n v="151"/>
    <n v="24.5"/>
    <x v="4"/>
    <x v="1"/>
    <x v="1"/>
    <n v="109848.914"/>
    <n v="11973531.626"/>
    <n v="109"/>
    <n v="2691298.3930000002"/>
  </r>
  <r>
    <n v="151"/>
    <n v="25.5"/>
    <x v="4"/>
    <x v="1"/>
    <x v="1"/>
    <n v="331654.17839999998"/>
    <n v="46099930.797600001"/>
    <n v="139"/>
    <n v="8457181.5492000002"/>
  </r>
  <r>
    <n v="151"/>
    <n v="27"/>
    <x v="4"/>
    <x v="1"/>
    <x v="1"/>
    <n v="219502.13740000001"/>
    <n v="32925320.609999999"/>
    <n v="150"/>
    <n v="5926557.7098000003"/>
  </r>
  <r>
    <n v="151"/>
    <n v="27.5"/>
    <x v="4"/>
    <x v="1"/>
    <x v="1"/>
    <n v="225177.1624"/>
    <n v="36028345.983999997"/>
    <n v="160"/>
    <n v="6192371.966"/>
  </r>
  <r>
    <n v="151"/>
    <n v="26.5"/>
    <x v="5"/>
    <x v="1"/>
    <x v="1"/>
    <n v="785311.21759999997"/>
    <n v="122508549.9456"/>
    <n v="156"/>
    <n v="20810747.266399998"/>
  </r>
  <r>
    <n v="151"/>
    <n v="27.5"/>
    <x v="5"/>
    <x v="1"/>
    <x v="1"/>
    <n v="112588.5812"/>
    <n v="15199458.461999999"/>
    <n v="135"/>
    <n v="3096185.983"/>
  </r>
  <r>
    <n v="151"/>
    <n v="28"/>
    <x v="5"/>
    <x v="1"/>
    <x v="1"/>
    <n v="225177.1624"/>
    <n v="39856357.744800001"/>
    <n v="177"/>
    <n v="6304960.5471999999"/>
  </r>
  <r>
    <n v="151"/>
    <n v="29"/>
    <x v="5"/>
    <x v="1"/>
    <x v="1"/>
    <n v="225177.1624"/>
    <n v="46161318.292000003"/>
    <n v="205"/>
    <n v="6530137.7095999997"/>
  </r>
  <r>
    <n v="151"/>
    <n v="31.5"/>
    <x v="5"/>
    <x v="1"/>
    <x v="1"/>
    <n v="112588.5812"/>
    <n v="29273031.112"/>
    <n v="260"/>
    <n v="3546540.3078000001"/>
  </r>
  <r>
    <n v="151"/>
    <n v="26.5"/>
    <x v="7"/>
    <x v="1"/>
    <x v="1"/>
    <n v="785311.21759999997"/>
    <n v="115440748.98720001"/>
    <n v="147"/>
    <n v="20810747.266399998"/>
  </r>
  <r>
    <n v="151"/>
    <n v="30"/>
    <x v="7"/>
    <x v="1"/>
    <x v="1"/>
    <n v="112588.5812"/>
    <n v="24319133.5392"/>
    <n v="216"/>
    <n v="3377657.4360000002"/>
  </r>
  <r>
    <n v="151"/>
    <n v="29"/>
    <x v="8"/>
    <x v="1"/>
    <x v="1"/>
    <n v="112588.5812"/>
    <n v="20040767.453600001"/>
    <n v="178"/>
    <n v="3265068.8547999999"/>
  </r>
  <r>
    <n v="151"/>
    <n v="29.5"/>
    <x v="8"/>
    <x v="1"/>
    <x v="1"/>
    <n v="112588.5812"/>
    <n v="20378533.1972"/>
    <n v="181"/>
    <n v="3321363.1453999998"/>
  </r>
  <r>
    <n v="151"/>
    <n v="12"/>
    <x v="1"/>
    <x v="0"/>
    <x v="0"/>
    <n v="979839.10360000003"/>
    <n v="11338138.198799999"/>
    <n v="11.5714285714286"/>
    <n v="11758069.2432"/>
  </r>
  <r>
    <n v="151"/>
    <n v="12.5"/>
    <x v="1"/>
    <x v="0"/>
    <x v="0"/>
    <n v="4018705.8856000002"/>
    <n v="55113680.716799997"/>
    <n v="13.714285714285699"/>
    <n v="50233823.57"/>
  </r>
  <r>
    <n v="151"/>
    <n v="13"/>
    <x v="1"/>
    <x v="0"/>
    <x v="0"/>
    <n v="10862411.032500001"/>
    <n v="169888108.5483"/>
    <n v="15.64"/>
    <n v="141211343.42250001"/>
  </r>
  <r>
    <n v="151"/>
    <n v="13.5"/>
    <x v="1"/>
    <x v="0"/>
    <x v="0"/>
    <n v="17016563.089299999"/>
    <n v="302395254.1649"/>
    <n v="17.7706422018349"/>
    <n v="229723601.70554999"/>
  </r>
  <r>
    <n v="151"/>
    <n v="14"/>
    <x v="1"/>
    <x v="0"/>
    <x v="0"/>
    <n v="18372328.833799999"/>
    <n v="391705185.62159997"/>
    <n v="21.320388349514602"/>
    <n v="257212603.67319998"/>
  </r>
  <r>
    <n v="151"/>
    <n v="14.5"/>
    <x v="1"/>
    <x v="0"/>
    <x v="0"/>
    <n v="40974348.8336"/>
    <n v="942016039.04939997"/>
    <n v="22.990384615384599"/>
    <n v="594128058.08720005"/>
  </r>
  <r>
    <n v="151"/>
    <n v="15"/>
    <x v="1"/>
    <x v="0"/>
    <x v="0"/>
    <n v="19709530.0264"/>
    <n v="509500561.2432"/>
    <n v="25.8504672897196"/>
    <n v="295642950.39600003"/>
  </r>
  <r>
    <n v="151"/>
    <n v="15.5"/>
    <x v="1"/>
    <x v="0"/>
    <x v="0"/>
    <n v="22353503.2005"/>
    <n v="601795181.81519997"/>
    <n v="26.921739130434801"/>
    <n v="346479299.60775"/>
  </r>
  <r>
    <n v="151"/>
    <n v="16"/>
    <x v="1"/>
    <x v="0"/>
    <x v="0"/>
    <n v="7723295.1277999999"/>
    <n v="233135745.9508"/>
    <n v="30.1860465116279"/>
    <n v="123572722.0448"/>
  </r>
  <r>
    <n v="151"/>
    <n v="16.5"/>
    <x v="1"/>
    <x v="0"/>
    <x v="0"/>
    <n v="4068980.8591999998"/>
    <n v="118842303.0256"/>
    <n v="29.2068965517241"/>
    <n v="67138184.176799998"/>
  </r>
  <r>
    <n v="151"/>
    <n v="17"/>
    <x v="1"/>
    <x v="0"/>
    <x v="0"/>
    <n v="2686567.0076000001"/>
    <n v="96716412.273599997"/>
    <n v="36"/>
    <n v="45671639.129200004"/>
  </r>
  <r>
    <n v="151"/>
    <n v="17.5"/>
    <x v="1"/>
    <x v="0"/>
    <x v="0"/>
    <n v="1594199.0490999999"/>
    <n v="61035049.308399998"/>
    <n v="38.285714285714299"/>
    <n v="27898483.359249998"/>
  </r>
  <r>
    <n v="151"/>
    <n v="18"/>
    <x v="1"/>
    <x v="0"/>
    <x v="0"/>
    <n v="1186085.6595000001"/>
    <n v="49341163.435199998"/>
    <n v="41.6"/>
    <n v="21349541.870999999"/>
  </r>
  <r>
    <n v="151"/>
    <n v="18.5"/>
    <x v="1"/>
    <x v="0"/>
    <x v="0"/>
    <n v="1485796.1301"/>
    <n v="68676798.902400002"/>
    <n v="46.2222222222222"/>
    <n v="27487228.406849999"/>
  </r>
  <r>
    <n v="151"/>
    <n v="19"/>
    <x v="1"/>
    <x v="0"/>
    <x v="0"/>
    <n v="758966.23919999995"/>
    <n v="38707278.199199997"/>
    <n v="51"/>
    <n v="14420358.544799998"/>
  </r>
  <r>
    <n v="151"/>
    <n v="19.5"/>
    <x v="1"/>
    <x v="0"/>
    <x v="0"/>
    <n v="1997689.1216"/>
    <n v="114242846.6415"/>
    <n v="57.1875"/>
    <n v="38954937.871200003"/>
  </r>
  <r>
    <n v="151"/>
    <n v="20"/>
    <x v="1"/>
    <x v="0"/>
    <x v="0"/>
    <n v="1907446.5209999999"/>
    <n v="124556257.8213"/>
    <n v="65.3"/>
    <n v="38148930.420000002"/>
  </r>
  <r>
    <n v="151"/>
    <n v="20.5"/>
    <x v="1"/>
    <x v="0"/>
    <x v="0"/>
    <n v="5743516.5549999997"/>
    <n v="383831006.347"/>
    <n v="66.828571428571394"/>
    <n v="117742089.3775"/>
  </r>
  <r>
    <n v="151"/>
    <n v="21"/>
    <x v="1"/>
    <x v="0"/>
    <x v="0"/>
    <n v="4293993.1711999997"/>
    <n v="314266625.21719998"/>
    <n v="73.1875"/>
    <n v="90173856.595200002"/>
  </r>
  <r>
    <n v="151"/>
    <n v="21.5"/>
    <x v="1"/>
    <x v="0"/>
    <x v="0"/>
    <n v="5842856.7516000001"/>
    <n v="476807862.8082"/>
    <n v="81.605263157894697"/>
    <n v="125621420.1594"/>
  </r>
  <r>
    <n v="151"/>
    <n v="22"/>
    <x v="1"/>
    <x v="0"/>
    <x v="0"/>
    <n v="3187336.2740000002"/>
    <n v="272170801.83200002"/>
    <n v="85.391304347826093"/>
    <n v="70121398.027999997"/>
  </r>
  <r>
    <n v="151"/>
    <n v="22.5"/>
    <x v="1"/>
    <x v="0"/>
    <x v="0"/>
    <n v="1006975.0712"/>
    <n v="93648681.621600002"/>
    <n v="93"/>
    <n v="22656939.102000002"/>
  </r>
  <r>
    <n v="151"/>
    <n v="23"/>
    <x v="1"/>
    <x v="0"/>
    <x v="0"/>
    <n v="1331378.9654000001"/>
    <n v="138342377.95019999"/>
    <n v="103.90909090909101"/>
    <n v="30621716.204200003"/>
  </r>
  <r>
    <n v="151"/>
    <n v="23.5"/>
    <x v="1"/>
    <x v="0"/>
    <x v="0"/>
    <n v="1201561.284"/>
    <n v="126163934.81999999"/>
    <n v="105"/>
    <n v="28236690.173999999"/>
  </r>
  <r>
    <n v="151"/>
    <n v="16.5"/>
    <x v="2"/>
    <x v="0"/>
    <x v="0"/>
    <n v="140309.68479999999"/>
    <n v="4209290.5439999998"/>
    <n v="30"/>
    <n v="2315109.7991999998"/>
  </r>
  <r>
    <n v="151"/>
    <n v="18"/>
    <x v="2"/>
    <x v="0"/>
    <x v="0"/>
    <n v="711651.39569999999"/>
    <n v="28228838.6961"/>
    <n v="39.6666666666667"/>
    <n v="12809725.1226"/>
  </r>
  <r>
    <n v="151"/>
    <n v="18.5"/>
    <x v="2"/>
    <x v="0"/>
    <x v="0"/>
    <n v="165088.4589"/>
    <n v="6438449.8970999997"/>
    <n v="39"/>
    <n v="3054136.4896499999"/>
  </r>
  <r>
    <n v="151"/>
    <n v="19"/>
    <x v="2"/>
    <x v="0"/>
    <x v="0"/>
    <n v="379483.11959999998"/>
    <n v="18404931.3006"/>
    <n v="48.5"/>
    <n v="7210179.2723999992"/>
  </r>
  <r>
    <n v="151"/>
    <n v="19.5"/>
    <x v="2"/>
    <x v="0"/>
    <x v="0"/>
    <n v="873988.99069999997"/>
    <n v="48319105.628700003"/>
    <n v="55.285714285714299"/>
    <n v="17042785.31865"/>
  </r>
  <r>
    <n v="151"/>
    <n v="20"/>
    <x v="2"/>
    <x v="0"/>
    <x v="0"/>
    <n v="1907446.5209999999"/>
    <n v="117117216.38940001"/>
    <n v="61.4"/>
    <n v="38148930.420000002"/>
  </r>
  <r>
    <n v="151"/>
    <n v="20.5"/>
    <x v="2"/>
    <x v="0"/>
    <x v="0"/>
    <n v="984602.83799999999"/>
    <n v="68922198.659999996"/>
    <n v="70"/>
    <n v="20184358.179000001"/>
  </r>
  <r>
    <n v="151"/>
    <n v="21"/>
    <x v="2"/>
    <x v="0"/>
    <x v="0"/>
    <n v="2415371.1587999999"/>
    <n v="175516970.87279999"/>
    <n v="72.6666666666667"/>
    <n v="50722794.334799998"/>
  </r>
  <r>
    <n v="151"/>
    <n v="21.5"/>
    <x v="2"/>
    <x v="0"/>
    <x v="0"/>
    <n v="2921428.3758"/>
    <n v="252934193.58899999"/>
    <n v="86.578947368421098"/>
    <n v="62810710.079700001"/>
  </r>
  <r>
    <n v="151"/>
    <n v="22"/>
    <x v="2"/>
    <x v="0"/>
    <x v="0"/>
    <n v="692899.19"/>
    <n v="63746725.479999997"/>
    <n v="92"/>
    <n v="15243782.18"/>
  </r>
  <r>
    <n v="151"/>
    <n v="22.5"/>
    <x v="2"/>
    <x v="0"/>
    <x v="0"/>
    <n v="4027900.2848"/>
    <n v="394860099.79430002"/>
    <n v="98.03125"/>
    <n v="90627756.408000007"/>
  </r>
  <r>
    <n v="151"/>
    <n v="23.5"/>
    <x v="2"/>
    <x v="0"/>
    <x v="0"/>
    <n v="2162810.3111999999"/>
    <n v="249804590.9436"/>
    <n v="115.5"/>
    <n v="50826042.313199997"/>
  </r>
  <r>
    <n v="151"/>
    <n v="24"/>
    <x v="2"/>
    <x v="0"/>
    <x v="0"/>
    <n v="1103816.2709999999"/>
    <n v="138418560.38339999"/>
    <n v="125.4"/>
    <n v="26491590.504000001"/>
  </r>
  <r>
    <n v="151"/>
    <n v="24.5"/>
    <x v="2"/>
    <x v="0"/>
    <x v="0"/>
    <n v="878791.31200000003"/>
    <n v="115670906.442"/>
    <n v="131.625"/>
    <n v="21530387.144000001"/>
  </r>
  <r>
    <n v="151"/>
    <n v="25"/>
    <x v="2"/>
    <x v="0"/>
    <x v="0"/>
    <n v="891078.30480000004"/>
    <n v="104478931.2378"/>
    <n v="117.25"/>
    <n v="22276957.620000001"/>
  </r>
  <r>
    <n v="151"/>
    <n v="25.5"/>
    <x v="2"/>
    <x v="0"/>
    <x v="0"/>
    <n v="110551.3928"/>
    <n v="17467120.062399998"/>
    <n v="158"/>
    <n v="2819060.5164000001"/>
  </r>
  <r>
    <n v="151"/>
    <n v="22"/>
    <x v="3"/>
    <x v="0"/>
    <x v="0"/>
    <n v="138579.83799999999"/>
    <n v="10254908.012"/>
    <n v="74"/>
    <n v="3048756.4359999998"/>
  </r>
  <r>
    <n v="151"/>
    <n v="23"/>
    <x v="3"/>
    <x v="0"/>
    <x v="0"/>
    <n v="242068.90280000001"/>
    <n v="20817925.640799999"/>
    <n v="86"/>
    <n v="5567584.7644000007"/>
  </r>
  <r>
    <n v="151"/>
    <n v="24"/>
    <x v="3"/>
    <x v="0"/>
    <x v="0"/>
    <n v="110381.6271"/>
    <n v="10486254.5745"/>
    <n v="95"/>
    <n v="2649159.0504000001"/>
  </r>
  <r>
    <n v="151"/>
    <n v="21.5"/>
    <x v="6"/>
    <x v="0"/>
    <x v="0"/>
    <n v="1537593.882"/>
    <n v="93793226.802000001"/>
    <n v="61"/>
    <n v="33058268.463"/>
  </r>
  <r>
    <n v="151"/>
    <n v="25.5"/>
    <x v="6"/>
    <x v="0"/>
    <x v="0"/>
    <n v="110551.3928"/>
    <n v="15698297.7776"/>
    <n v="142"/>
    <n v="2819060.5164000001"/>
  </r>
  <r>
    <n v="151"/>
    <n v="30"/>
    <x v="6"/>
    <x v="0"/>
    <x v="0"/>
    <n v="112588.5812"/>
    <n v="21954773.333999999"/>
    <n v="195"/>
    <n v="3377657.4360000002"/>
  </r>
  <r>
    <n v="151"/>
    <n v="27.5"/>
    <x v="5"/>
    <x v="0"/>
    <x v="0"/>
    <n v="112588.5812"/>
    <n v="17901584.410799999"/>
    <n v="159"/>
    <n v="3096185.983"/>
  </r>
  <r>
    <n v="151"/>
    <n v="16"/>
    <x v="1"/>
    <x v="1"/>
    <x v="0"/>
    <n v="1077669.0876"/>
    <n v="33766964.744800001"/>
    <n v="31.3333333333333"/>
    <n v="17242705.4016"/>
  </r>
  <r>
    <n v="151"/>
    <n v="22"/>
    <x v="1"/>
    <x v="1"/>
    <x v="0"/>
    <n v="692899.19"/>
    <n v="63053826.289999999"/>
    <n v="91"/>
    <n v="15243782.18"/>
  </r>
  <r>
    <n v="151"/>
    <n v="22"/>
    <x v="2"/>
    <x v="1"/>
    <x v="0"/>
    <n v="554319.35199999996"/>
    <n v="47671464.272"/>
    <n v="86"/>
    <n v="12195025.743999999"/>
  </r>
  <r>
    <n v="151"/>
    <n v="23"/>
    <x v="2"/>
    <x v="1"/>
    <x v="0"/>
    <n v="484137.80560000002"/>
    <n v="56644123.255199999"/>
    <n v="117"/>
    <n v="11135169.528800001"/>
  </r>
  <r>
    <n v="151"/>
    <n v="24"/>
    <x v="2"/>
    <x v="1"/>
    <x v="0"/>
    <n v="110381.6271"/>
    <n v="14128848.2688"/>
    <n v="128"/>
    <n v="2649159.0504000001"/>
  </r>
  <r>
    <n v="151"/>
    <n v="24.5"/>
    <x v="2"/>
    <x v="1"/>
    <x v="0"/>
    <n v="659093.48400000005"/>
    <n v="87549584.458000004"/>
    <n v="132.833333333333"/>
    <n v="16147790.358000001"/>
  </r>
  <r>
    <n v="151"/>
    <n v="25"/>
    <x v="2"/>
    <x v="1"/>
    <x v="0"/>
    <n v="445539.15240000002"/>
    <n v="65828409.767099999"/>
    <n v="147.75"/>
    <n v="11138478.810000001"/>
  </r>
  <r>
    <n v="151"/>
    <n v="25.5"/>
    <x v="2"/>
    <x v="1"/>
    <x v="0"/>
    <n v="1105513.9280000001"/>
    <n v="172128518.5896"/>
    <n v="155.69999999999999"/>
    <n v="28190605.164000001"/>
  </r>
  <r>
    <n v="151"/>
    <n v="26"/>
    <x v="2"/>
    <x v="1"/>
    <x v="0"/>
    <n v="1871098.746"/>
    <n v="316465167.90679997"/>
    <n v="169.13333333333301"/>
    <n v="48648567.395999998"/>
  </r>
  <r>
    <n v="151"/>
    <n v="26.5"/>
    <x v="2"/>
    <x v="1"/>
    <x v="0"/>
    <n v="897498.5344"/>
    <n v="149321318.66080001"/>
    <n v="166.375"/>
    <n v="23783711.161600001"/>
  </r>
  <r>
    <n v="151"/>
    <n v="27"/>
    <x v="2"/>
    <x v="1"/>
    <x v="0"/>
    <n v="329253.20610000001"/>
    <n v="57399808.930100001"/>
    <n v="174.333333333333"/>
    <n v="8889836.5647"/>
  </r>
  <r>
    <n v="151"/>
    <n v="27.5"/>
    <x v="2"/>
    <x v="1"/>
    <x v="0"/>
    <n v="450354.3248"/>
    <n v="81964487.113600001"/>
    <n v="182"/>
    <n v="12384743.932"/>
  </r>
  <r>
    <n v="151"/>
    <n v="28"/>
    <x v="2"/>
    <x v="1"/>
    <x v="0"/>
    <n v="112588.5812"/>
    <n v="24431722.1204"/>
    <n v="217"/>
    <n v="3152480.2736"/>
  </r>
  <r>
    <n v="151"/>
    <n v="28.5"/>
    <x v="2"/>
    <x v="1"/>
    <x v="0"/>
    <n v="109278.15"/>
    <n v="24587583.75"/>
    <n v="225"/>
    <n v="3114427.2749999999"/>
  </r>
  <r>
    <n v="151"/>
    <n v="22.5"/>
    <x v="3"/>
    <x v="1"/>
    <x v="0"/>
    <n v="755231.30339999998"/>
    <n v="83075443.373999998"/>
    <n v="110"/>
    <n v="16992704.326499999"/>
  </r>
  <r>
    <n v="151"/>
    <n v="24.5"/>
    <x v="3"/>
    <x v="1"/>
    <x v="0"/>
    <n v="549244.56999999995"/>
    <n v="60416902.700000003"/>
    <n v="110"/>
    <n v="13456491.964999998"/>
  </r>
  <r>
    <n v="151"/>
    <n v="25"/>
    <x v="3"/>
    <x v="1"/>
    <x v="0"/>
    <n v="556923.94050000003"/>
    <n v="77412427.729499996"/>
    <n v="139"/>
    <n v="13923098.512500001"/>
  </r>
  <r>
    <n v="151"/>
    <n v="25.5"/>
    <x v="3"/>
    <x v="1"/>
    <x v="0"/>
    <n v="552756.96400000004"/>
    <n v="80149759.780000001"/>
    <n v="145"/>
    <n v="14095302.582"/>
  </r>
  <r>
    <n v="151"/>
    <n v="28"/>
    <x v="3"/>
    <x v="1"/>
    <x v="0"/>
    <n v="225177.1624"/>
    <n v="45936141.129600003"/>
    <n v="204"/>
    <n v="6304960.5471999999"/>
  </r>
  <r>
    <n v="151"/>
    <n v="29"/>
    <x v="3"/>
    <x v="1"/>
    <x v="0"/>
    <n v="112588.5812"/>
    <n v="26345728.000799999"/>
    <n v="234"/>
    <n v="3265068.8547999999"/>
  </r>
  <r>
    <n v="151"/>
    <n v="25.5"/>
    <x v="6"/>
    <x v="1"/>
    <x v="0"/>
    <n v="331654.17839999998"/>
    <n v="39798501.408"/>
    <n v="120"/>
    <n v="8457181.5492000002"/>
  </r>
  <r>
    <n v="151"/>
    <n v="26.5"/>
    <x v="6"/>
    <x v="1"/>
    <x v="0"/>
    <n v="336561.95039999997"/>
    <n v="49138044.758400001"/>
    <n v="146"/>
    <n v="8918891.6855999995"/>
  </r>
  <r>
    <n v="151"/>
    <n v="27"/>
    <x v="4"/>
    <x v="1"/>
    <x v="0"/>
    <n v="329253.20610000001"/>
    <n v="47412461.678400002"/>
    <n v="144"/>
    <n v="8889836.5647"/>
  </r>
  <r>
    <n v="151"/>
    <n v="30"/>
    <x v="4"/>
    <x v="1"/>
    <x v="0"/>
    <n v="112588.5812"/>
    <n v="34339517.266000003"/>
    <n v="305"/>
    <n v="3377657.4360000002"/>
  </r>
  <r>
    <n v="151"/>
    <n v="28.5"/>
    <x v="5"/>
    <x v="1"/>
    <x v="0"/>
    <n v="109278.15"/>
    <n v="22074186.300000001"/>
    <n v="202"/>
    <n v="3114427.2749999999"/>
  </r>
  <r>
    <n v="152"/>
    <n v="16.5"/>
    <x v="1"/>
    <x v="0"/>
    <x v="0"/>
    <n v="267417.33659999998"/>
    <n v="9894441.4541999996"/>
    <n v="37"/>
    <n v="4412386.0538999997"/>
  </r>
  <r>
    <n v="152"/>
    <n v="17.5"/>
    <x v="1"/>
    <x v="0"/>
    <x v="0"/>
    <n v="901023.04980000004"/>
    <n v="38443650.124799997"/>
    <n v="42.6666666666667"/>
    <n v="15767903.3715"/>
  </r>
  <r>
    <n v="152"/>
    <n v="18.5"/>
    <x v="1"/>
    <x v="0"/>
    <x v="0"/>
    <n v="516950.67700000003"/>
    <n v="22745829.787999999"/>
    <n v="44"/>
    <n v="9563587.5245000012"/>
  </r>
  <r>
    <n v="152"/>
    <n v="19"/>
    <x v="1"/>
    <x v="0"/>
    <x v="0"/>
    <n v="947943.55519999994"/>
    <n v="51188951.980800003"/>
    <n v="54"/>
    <n v="18010927.548799999"/>
  </r>
  <r>
    <n v="152"/>
    <n v="19.5"/>
    <x v="1"/>
    <x v="0"/>
    <x v="0"/>
    <n v="2073561.5471999999"/>
    <n v="118193008.1904"/>
    <n v="57"/>
    <n v="40434450.170400001"/>
  </r>
  <r>
    <n v="152"/>
    <n v="20"/>
    <x v="1"/>
    <x v="0"/>
    <x v="0"/>
    <n v="249611.005"/>
    <n v="17722381.355"/>
    <n v="71"/>
    <n v="4992220.0999999996"/>
  </r>
  <r>
    <n v="152"/>
    <n v="20.5"/>
    <x v="1"/>
    <x v="0"/>
    <x v="0"/>
    <n v="1271475.3444999999"/>
    <n v="91546224.804000005"/>
    <n v="72"/>
    <n v="26065244.562249999"/>
  </r>
  <r>
    <n v="152"/>
    <n v="21"/>
    <x v="2"/>
    <x v="0"/>
    <x v="1"/>
    <n v="4816593.4742999999"/>
    <n v="293812201.93229997"/>
    <n v="61"/>
    <n v="101148462.9603"/>
  </r>
  <r>
    <n v="152"/>
    <n v="21.5"/>
    <x v="2"/>
    <x v="0"/>
    <x v="1"/>
    <n v="3896153.6354999999"/>
    <n v="268834600.8495"/>
    <n v="69"/>
    <n v="83767303.163249999"/>
  </r>
  <r>
    <n v="152"/>
    <n v="22"/>
    <x v="2"/>
    <x v="0"/>
    <x v="1"/>
    <n v="1821324.2796"/>
    <n v="136599320.97"/>
    <n v="75"/>
    <n v="40069134.151199996"/>
  </r>
  <r>
    <n v="152"/>
    <n v="24"/>
    <x v="2"/>
    <x v="0"/>
    <x v="0"/>
    <n v="488583.83960000001"/>
    <n v="45926880.922399998"/>
    <n v="94"/>
    <n v="11726012.1504"/>
  </r>
  <r>
    <n v="152"/>
    <n v="21"/>
    <x v="3"/>
    <x v="0"/>
    <x v="1"/>
    <n v="5070098.3940000003"/>
    <n v="344766690.792"/>
    <n v="68"/>
    <n v="106472066.274"/>
  </r>
  <r>
    <n v="152"/>
    <n v="23"/>
    <x v="6"/>
    <x v="0"/>
    <x v="1"/>
    <n v="1011052.7668"/>
    <n v="97061065.612800002"/>
    <n v="96"/>
    <n v="23254213.636399999"/>
  </r>
  <r>
    <n v="152"/>
    <n v="25.5"/>
    <x v="6"/>
    <x v="0"/>
    <x v="1"/>
    <n v="481660.23180000001"/>
    <n v="64060810.829400003"/>
    <n v="133"/>
    <n v="12282335.9109"/>
  </r>
  <r>
    <n v="152"/>
    <n v="26"/>
    <x v="6"/>
    <x v="0"/>
    <x v="1"/>
    <n v="238204.49280000001"/>
    <n v="29775561.600000001"/>
    <n v="125"/>
    <n v="6193316.8128000004"/>
  </r>
  <r>
    <n v="152"/>
    <n v="28.5"/>
    <x v="4"/>
    <x v="0"/>
    <x v="1"/>
    <n v="251017.81140000001"/>
    <n v="51207633.525600001"/>
    <n v="204"/>
    <n v="7154007.6249000002"/>
  </r>
  <r>
    <n v="152"/>
    <n v="24.5"/>
    <x v="5"/>
    <x v="0"/>
    <x v="1"/>
    <n v="248280.1061"/>
    <n v="29793612.732000001"/>
    <n v="120"/>
    <n v="6082862.5994500006"/>
  </r>
  <r>
    <n v="152"/>
    <n v="27"/>
    <x v="5"/>
    <x v="0"/>
    <x v="1"/>
    <n v="248763.23060000001"/>
    <n v="33334272.900400002"/>
    <n v="134"/>
    <n v="6716607.2262000004"/>
  </r>
  <r>
    <n v="152"/>
    <n v="24"/>
    <x v="2"/>
    <x v="1"/>
    <x v="0"/>
    <n v="977167.67920000001"/>
    <n v="119214456.8624"/>
    <n v="122"/>
    <n v="23452024.300799999"/>
  </r>
  <r>
    <n v="152"/>
    <n v="25"/>
    <x v="2"/>
    <x v="1"/>
    <x v="0"/>
    <n v="239249.46900000001"/>
    <n v="35648170.880999997"/>
    <n v="149"/>
    <n v="5981236.7250000006"/>
  </r>
  <r>
    <n v="152"/>
    <n v="26"/>
    <x v="2"/>
    <x v="1"/>
    <x v="0"/>
    <n v="238204.49280000001"/>
    <n v="39780150.297600001"/>
    <n v="167"/>
    <n v="6193316.8128000004"/>
  </r>
  <r>
    <n v="152"/>
    <n v="27"/>
    <x v="2"/>
    <x v="1"/>
    <x v="0"/>
    <n v="248763.23060000001"/>
    <n v="32339219.978"/>
    <n v="130"/>
    <n v="6716607.2262000004"/>
  </r>
  <r>
    <n v="152"/>
    <n v="24.5"/>
    <x v="6"/>
    <x v="1"/>
    <x v="1"/>
    <n v="248280.1061"/>
    <n v="27062531.5649"/>
    <n v="109"/>
    <n v="6082862.5994500006"/>
  </r>
  <r>
    <n v="152"/>
    <n v="25.5"/>
    <x v="6"/>
    <x v="1"/>
    <x v="1"/>
    <n v="240830.1159"/>
    <n v="35642857.153200001"/>
    <n v="148"/>
    <n v="6141167.9554500002"/>
  </r>
  <r>
    <n v="152"/>
    <n v="27"/>
    <x v="4"/>
    <x v="1"/>
    <x v="0"/>
    <n v="248763.23060000001"/>
    <n v="41294696.279600002"/>
    <n v="166"/>
    <n v="6716607.2262000004"/>
  </r>
  <r>
    <n v="152"/>
    <n v="29"/>
    <x v="7"/>
    <x v="1"/>
    <x v="1"/>
    <n v="231853.87460000001"/>
    <n v="40574428.055"/>
    <n v="175"/>
    <n v="6723762.3634000001"/>
  </r>
  <r>
    <n v="152"/>
    <n v="15"/>
    <x v="1"/>
    <x v="0"/>
    <x v="1"/>
    <n v="300341.01659999997"/>
    <n v="6307161.3486000001"/>
    <n v="21"/>
    <n v="4505115.2489999998"/>
  </r>
  <r>
    <n v="152"/>
    <n v="15.5"/>
    <x v="1"/>
    <x v="0"/>
    <x v="1"/>
    <n v="600682.03319999995"/>
    <n v="16218414.896400001"/>
    <n v="27"/>
    <n v="9310571.5145999994"/>
  </r>
  <r>
    <n v="152"/>
    <n v="16.5"/>
    <x v="1"/>
    <x v="0"/>
    <x v="1"/>
    <n v="267417.33659999998"/>
    <n v="8824772.1077999994"/>
    <n v="33"/>
    <n v="4412386.0538999997"/>
  </r>
  <r>
    <n v="152"/>
    <n v="17.5"/>
    <x v="1"/>
    <x v="0"/>
    <x v="1"/>
    <n v="300341.01659999997"/>
    <n v="12013640.664000001"/>
    <n v="40"/>
    <n v="5255967.7904999992"/>
  </r>
  <r>
    <n v="152"/>
    <n v="18"/>
    <x v="1"/>
    <x v="0"/>
    <x v="1"/>
    <n v="488976.69040000002"/>
    <n v="20048044.306400001"/>
    <n v="41"/>
    <n v="8801580.4272000007"/>
  </r>
  <r>
    <n v="152"/>
    <n v="19.5"/>
    <x v="1"/>
    <x v="0"/>
    <x v="1"/>
    <n v="518390.38679999998"/>
    <n v="27993080.887200002"/>
    <n v="54"/>
    <n v="10108612.5426"/>
  </r>
  <r>
    <n v="152"/>
    <n v="20"/>
    <x v="1"/>
    <x v="0"/>
    <x v="1"/>
    <n v="5990664.1200000001"/>
    <n v="367427399.36000001"/>
    <n v="61.3333333333333"/>
    <n v="119813282.40000001"/>
  </r>
  <r>
    <n v="152"/>
    <n v="19"/>
    <x v="2"/>
    <x v="0"/>
    <x v="1"/>
    <n v="710957.66639999999"/>
    <n v="40287601.096000001"/>
    <n v="56.6666666666667"/>
    <n v="13508195.661599999"/>
  </r>
  <r>
    <n v="152"/>
    <n v="20"/>
    <x v="2"/>
    <x v="0"/>
    <x v="1"/>
    <n v="499222.01"/>
    <n v="32699041.655000001"/>
    <n v="65.5"/>
    <n v="9984440.1999999993"/>
  </r>
  <r>
    <n v="152"/>
    <n v="20.5"/>
    <x v="2"/>
    <x v="0"/>
    <x v="1"/>
    <n v="10426097.824899999"/>
    <n v="678204948.75629997"/>
    <n v="65.048780487804905"/>
    <n v="213735005.41044998"/>
  </r>
  <r>
    <n v="152"/>
    <n v="21"/>
    <x v="2"/>
    <x v="0"/>
    <x v="1"/>
    <n v="3295563.9561000001"/>
    <n v="213704647.3071"/>
    <n v="64.846153846153797"/>
    <n v="69206843.078099996"/>
  </r>
  <r>
    <n v="152"/>
    <n v="21.5"/>
    <x v="2"/>
    <x v="0"/>
    <x v="1"/>
    <n v="8052050.8466999996"/>
    <n v="528058689.39810002"/>
    <n v="65.580645161290306"/>
    <n v="173119093.20405"/>
  </r>
  <r>
    <n v="152"/>
    <n v="22"/>
    <x v="2"/>
    <x v="0"/>
    <x v="1"/>
    <n v="15611350.968"/>
    <n v="1382124939.0336001"/>
    <n v="88.533333333333303"/>
    <n v="343449721.296"/>
  </r>
  <r>
    <n v="152"/>
    <n v="22.5"/>
    <x v="2"/>
    <x v="0"/>
    <x v="1"/>
    <n v="8306231.0175999999"/>
    <n v="696944696.32050002"/>
    <n v="83.90625"/>
    <n v="186890197.896"/>
  </r>
  <r>
    <n v="152"/>
    <n v="23"/>
    <x v="2"/>
    <x v="0"/>
    <x v="1"/>
    <n v="4802500.6423000004"/>
    <n v="495668618.92369998"/>
    <n v="103.210526315789"/>
    <n v="110457514.77290002"/>
  </r>
  <r>
    <n v="152"/>
    <n v="23.5"/>
    <x v="2"/>
    <x v="0"/>
    <x v="1"/>
    <n v="3898070.1269999999"/>
    <n v="424889643.84299999"/>
    <n v="109"/>
    <n v="91604647.984499991"/>
  </r>
  <r>
    <n v="152"/>
    <n v="24.5"/>
    <x v="2"/>
    <x v="0"/>
    <x v="1"/>
    <n v="1241400.5305000001"/>
    <n v="155175066.3125"/>
    <n v="125"/>
    <n v="30414312.997250002"/>
  </r>
  <r>
    <n v="152"/>
    <n v="25"/>
    <x v="2"/>
    <x v="0"/>
    <x v="1"/>
    <n v="1435496.814"/>
    <n v="203601298.11899999"/>
    <n v="141.833333333333"/>
    <n v="35887420.350000001"/>
  </r>
  <r>
    <n v="152"/>
    <n v="25.5"/>
    <x v="2"/>
    <x v="0"/>
    <x v="1"/>
    <n v="240830.1159"/>
    <n v="34438706.573700003"/>
    <n v="143"/>
    <n v="6141167.9554500002"/>
  </r>
  <r>
    <n v="152"/>
    <n v="21"/>
    <x v="3"/>
    <x v="0"/>
    <x v="1"/>
    <n v="1014019.6788"/>
    <n v="65911279.122000001"/>
    <n v="65"/>
    <n v="21294413.254799999"/>
  </r>
  <r>
    <n v="152"/>
    <n v="21.5"/>
    <x v="3"/>
    <x v="0"/>
    <x v="1"/>
    <n v="6493589.3925000001"/>
    <n v="457668180.38340002"/>
    <n v="70.48"/>
    <n v="139612171.93875"/>
  </r>
  <r>
    <n v="152"/>
    <n v="22"/>
    <x v="3"/>
    <x v="0"/>
    <x v="1"/>
    <n v="1040756.7312"/>
    <n v="83260538.496000007"/>
    <n v="80"/>
    <n v="22896648.086400002"/>
  </r>
  <r>
    <n v="152"/>
    <n v="22.5"/>
    <x v="3"/>
    <x v="0"/>
    <x v="1"/>
    <n v="8046661.2982999999"/>
    <n v="639320218.63590002"/>
    <n v="79.451612903225794"/>
    <n v="181049879.21175"/>
  </r>
  <r>
    <n v="152"/>
    <n v="23"/>
    <x v="3"/>
    <x v="0"/>
    <x v="1"/>
    <n v="2022105.5336"/>
    <n v="171373443.97260001"/>
    <n v="84.75"/>
    <n v="46508427.272799999"/>
  </r>
  <r>
    <n v="152"/>
    <n v="23.5"/>
    <x v="3"/>
    <x v="0"/>
    <x v="1"/>
    <n v="1559228.0508000001"/>
    <n v="133054127.0016"/>
    <n v="85.3333333333333"/>
    <n v="36641859.193800002"/>
  </r>
  <r>
    <n v="152"/>
    <n v="24"/>
    <x v="3"/>
    <x v="0"/>
    <x v="1"/>
    <n v="732875.75939999998"/>
    <n v="84280712.331"/>
    <n v="115"/>
    <n v="17589018.2256"/>
  </r>
  <r>
    <n v="152"/>
    <n v="24.5"/>
    <x v="3"/>
    <x v="0"/>
    <x v="1"/>
    <n v="496560.21220000001"/>
    <n v="51642262.068800002"/>
    <n v="104"/>
    <n v="12165725.198900001"/>
  </r>
  <r>
    <n v="152"/>
    <n v="25"/>
    <x v="3"/>
    <x v="0"/>
    <x v="1"/>
    <n v="1196247.345"/>
    <n v="149530918.125"/>
    <n v="125"/>
    <n v="29906183.625"/>
  </r>
  <r>
    <n v="152"/>
    <n v="28.5"/>
    <x v="3"/>
    <x v="0"/>
    <x v="1"/>
    <n v="251017.81140000001"/>
    <n v="46187277.297600001"/>
    <n v="184"/>
    <n v="7154007.6249000002"/>
  </r>
  <r>
    <n v="152"/>
    <n v="23"/>
    <x v="6"/>
    <x v="0"/>
    <x v="1"/>
    <n v="758289.57510000002"/>
    <n v="63443561.116700001"/>
    <n v="83.6666666666667"/>
    <n v="17440660.227299999"/>
  </r>
  <r>
    <n v="152"/>
    <n v="23.5"/>
    <x v="6"/>
    <x v="0"/>
    <x v="1"/>
    <n v="519742.68359999999"/>
    <n v="46257098.840400003"/>
    <n v="89"/>
    <n v="12213953.0646"/>
  </r>
  <r>
    <n v="152"/>
    <n v="24.5"/>
    <x v="6"/>
    <x v="0"/>
    <x v="1"/>
    <n v="496560.21220000001"/>
    <n v="60580345.888400003"/>
    <n v="122"/>
    <n v="12165725.198900001"/>
  </r>
  <r>
    <n v="152"/>
    <n v="25"/>
    <x v="6"/>
    <x v="0"/>
    <x v="1"/>
    <n v="239249.46900000001"/>
    <n v="28949185.749000002"/>
    <n v="121"/>
    <n v="5981236.7250000006"/>
  </r>
  <r>
    <n v="152"/>
    <n v="25.5"/>
    <x v="6"/>
    <x v="0"/>
    <x v="1"/>
    <n v="722490.34770000004"/>
    <n v="91997104.273800001"/>
    <n v="127.333333333333"/>
    <n v="18423503.866350003"/>
  </r>
  <r>
    <n v="152"/>
    <n v="28"/>
    <x v="6"/>
    <x v="0"/>
    <x v="1"/>
    <n v="230318.09039999999"/>
    <n v="40305665.82"/>
    <n v="175"/>
    <n v="6448906.5311999992"/>
  </r>
  <r>
    <n v="152"/>
    <n v="25.5"/>
    <x v="4"/>
    <x v="0"/>
    <x v="1"/>
    <n v="481660.23180000001"/>
    <n v="61652509.670400001"/>
    <n v="128"/>
    <n v="12282335.9109"/>
  </r>
  <r>
    <n v="152"/>
    <n v="26.5"/>
    <x v="4"/>
    <x v="0"/>
    <x v="1"/>
    <n v="233322.8884"/>
    <n v="34531787.483199999"/>
    <n v="148"/>
    <n v="6183056.5426000003"/>
  </r>
  <r>
    <n v="152"/>
    <n v="26.5"/>
    <x v="5"/>
    <x v="0"/>
    <x v="1"/>
    <n v="466645.77679999999"/>
    <n v="63930471.421599999"/>
    <n v="137"/>
    <n v="12366113.085200001"/>
  </r>
  <r>
    <n v="152"/>
    <n v="27.5"/>
    <x v="5"/>
    <x v="0"/>
    <x v="1"/>
    <n v="230866.58470000001"/>
    <n v="42710318.169500001"/>
    <n v="185"/>
    <n v="6348831.0792500004"/>
  </r>
  <r>
    <n v="152"/>
    <n v="28"/>
    <x v="5"/>
    <x v="0"/>
    <x v="1"/>
    <n v="460636.18079999997"/>
    <n v="87520874.351999998"/>
    <n v="190"/>
    <n v="12897813.062399998"/>
  </r>
  <r>
    <n v="152"/>
    <n v="29"/>
    <x v="5"/>
    <x v="0"/>
    <x v="1"/>
    <n v="231853.87460000001"/>
    <n v="48689313.666000001"/>
    <n v="210"/>
    <n v="6723762.3634000001"/>
  </r>
  <r>
    <n v="152"/>
    <n v="30"/>
    <x v="5"/>
    <x v="0"/>
    <x v="1"/>
    <n v="228398.36009999999"/>
    <n v="54130411.343699999"/>
    <n v="237"/>
    <n v="6851950.8029999994"/>
  </r>
  <r>
    <n v="152"/>
    <n v="21"/>
    <x v="2"/>
    <x v="1"/>
    <x v="1"/>
    <n v="2535049.1970000002"/>
    <n v="195198788.169"/>
    <n v="77"/>
    <n v="53236033.137000002"/>
  </r>
  <r>
    <n v="152"/>
    <n v="21.5"/>
    <x v="2"/>
    <x v="1"/>
    <x v="1"/>
    <n v="3116922.9084000001"/>
    <n v="268055370.12239999"/>
    <n v="86"/>
    <n v="67013842.530600004"/>
  </r>
  <r>
    <n v="152"/>
    <n v="23"/>
    <x v="2"/>
    <x v="1"/>
    <x v="1"/>
    <n v="1516579.1502"/>
    <n v="121326332.016"/>
    <n v="80"/>
    <n v="34881320.454599999"/>
  </r>
  <r>
    <n v="152"/>
    <n v="24"/>
    <x v="2"/>
    <x v="1"/>
    <x v="1"/>
    <n v="1221459.5989999999"/>
    <n v="147796611.479"/>
    <n v="121"/>
    <n v="29315030.375999998"/>
  </r>
  <r>
    <n v="152"/>
    <n v="24.5"/>
    <x v="2"/>
    <x v="1"/>
    <x v="1"/>
    <n v="496560.21220000001"/>
    <n v="66539068.434799999"/>
    <n v="134"/>
    <n v="12165725.198900001"/>
  </r>
  <r>
    <n v="152"/>
    <n v="26.5"/>
    <x v="2"/>
    <x v="1"/>
    <x v="1"/>
    <n v="933291.55359999998"/>
    <n v="148393357.02239999"/>
    <n v="159"/>
    <n v="24732226.170400001"/>
  </r>
  <r>
    <n v="152"/>
    <n v="27.5"/>
    <x v="2"/>
    <x v="1"/>
    <x v="1"/>
    <n v="461733.16940000001"/>
    <n v="88652768.524800003"/>
    <n v="192"/>
    <n v="12697662.158500001"/>
  </r>
  <r>
    <n v="152"/>
    <n v="28"/>
    <x v="2"/>
    <x v="1"/>
    <x v="1"/>
    <n v="230318.09039999999"/>
    <n v="47215208.531999998"/>
    <n v="205"/>
    <n v="6448906.5311999992"/>
  </r>
  <r>
    <n v="152"/>
    <n v="23"/>
    <x v="3"/>
    <x v="1"/>
    <x v="1"/>
    <n v="2022105.5336"/>
    <n v="214343186.5616"/>
    <n v="106"/>
    <n v="46508427.272799999"/>
  </r>
  <r>
    <n v="152"/>
    <n v="23.5"/>
    <x v="3"/>
    <x v="1"/>
    <x v="1"/>
    <n v="2598713.4180000001"/>
    <n v="327437890.66799998"/>
    <n v="126"/>
    <n v="61069765.322999999"/>
  </r>
  <r>
    <n v="152"/>
    <n v="24"/>
    <x v="3"/>
    <x v="1"/>
    <x v="1"/>
    <n v="4397254.5564000001"/>
    <n v="544038105.39460003"/>
    <n v="123.722222222222"/>
    <n v="105534109.3536"/>
  </r>
  <r>
    <n v="152"/>
    <n v="24.5"/>
    <x v="3"/>
    <x v="1"/>
    <x v="1"/>
    <n v="993120.42440000002"/>
    <n v="121160691.77680001"/>
    <n v="122"/>
    <n v="24331450.397800002"/>
  </r>
  <r>
    <n v="152"/>
    <n v="25"/>
    <x v="3"/>
    <x v="1"/>
    <x v="1"/>
    <n v="1674746.2830000001"/>
    <n v="196184564.58000001"/>
    <n v="117.142857142857"/>
    <n v="41868657.075000003"/>
  </r>
  <r>
    <n v="152"/>
    <n v="26.5"/>
    <x v="3"/>
    <x v="1"/>
    <x v="1"/>
    <n v="1166614.442"/>
    <n v="172658937.41600001"/>
    <n v="148"/>
    <n v="30915282.713"/>
  </r>
  <r>
    <n v="152"/>
    <n v="25.5"/>
    <x v="6"/>
    <x v="1"/>
    <x v="1"/>
    <n v="722490.34770000004"/>
    <n v="98981177.634900004"/>
    <n v="137"/>
    <n v="18423503.866350003"/>
  </r>
  <r>
    <n v="152"/>
    <n v="26"/>
    <x v="6"/>
    <x v="1"/>
    <x v="1"/>
    <n v="2382044.9279999998"/>
    <n v="316335566.43839997"/>
    <n v="132.80000000000001"/>
    <n v="61933168.127999999"/>
  </r>
  <r>
    <n v="152"/>
    <n v="27"/>
    <x v="6"/>
    <x v="1"/>
    <x v="1"/>
    <n v="746289.69180000003"/>
    <n v="108212005.311"/>
    <n v="145"/>
    <n v="20149821.678600002"/>
  </r>
  <r>
    <n v="152"/>
    <n v="24.5"/>
    <x v="4"/>
    <x v="1"/>
    <x v="1"/>
    <n v="248280.1061"/>
    <n v="27062531.5649"/>
    <n v="109"/>
    <n v="6082862.5994500006"/>
  </r>
  <r>
    <n v="152"/>
    <n v="25.5"/>
    <x v="4"/>
    <x v="1"/>
    <x v="1"/>
    <n v="1444980.6954000001"/>
    <n v="200852316.66060001"/>
    <n v="139"/>
    <n v="36847007.732700005"/>
  </r>
  <r>
    <n v="152"/>
    <n v="27"/>
    <x v="4"/>
    <x v="1"/>
    <x v="1"/>
    <n v="746289.69180000003"/>
    <n v="111943453.77"/>
    <n v="150"/>
    <n v="20149821.678600002"/>
  </r>
  <r>
    <n v="152"/>
    <n v="27.5"/>
    <x v="4"/>
    <x v="1"/>
    <x v="1"/>
    <n v="461733.16940000001"/>
    <n v="73877307.104000002"/>
    <n v="160"/>
    <n v="12697662.158500001"/>
  </r>
  <r>
    <n v="152"/>
    <n v="26.5"/>
    <x v="5"/>
    <x v="1"/>
    <x v="1"/>
    <n v="933291.55359999998"/>
    <n v="145593482.36160001"/>
    <n v="156"/>
    <n v="24732226.170400001"/>
  </r>
  <r>
    <n v="152"/>
    <n v="27.5"/>
    <x v="5"/>
    <x v="1"/>
    <x v="1"/>
    <n v="692599.75410000002"/>
    <n v="93500966.803499997"/>
    <n v="135"/>
    <n v="19046493.237750001"/>
  </r>
  <r>
    <n v="152"/>
    <n v="28"/>
    <x v="5"/>
    <x v="1"/>
    <x v="1"/>
    <n v="230318.09039999999"/>
    <n v="40766302.000799999"/>
    <n v="177"/>
    <n v="6448906.5311999992"/>
  </r>
  <r>
    <n v="152"/>
    <n v="29"/>
    <x v="5"/>
    <x v="1"/>
    <x v="1"/>
    <n v="463707.74920000002"/>
    <n v="95060088.585999995"/>
    <n v="205"/>
    <n v="13447524.7268"/>
  </r>
  <r>
    <n v="152"/>
    <n v="31.5"/>
    <x v="5"/>
    <x v="1"/>
    <x v="1"/>
    <n v="231853.87460000001"/>
    <n v="60282007.395999998"/>
    <n v="260"/>
    <n v="7303397.0499"/>
  </r>
  <r>
    <n v="152"/>
    <n v="26.5"/>
    <x v="7"/>
    <x v="1"/>
    <x v="1"/>
    <n v="933291.55359999998"/>
    <n v="137193858.37920001"/>
    <n v="147"/>
    <n v="24732226.170400001"/>
  </r>
  <r>
    <n v="152"/>
    <n v="28"/>
    <x v="7"/>
    <x v="1"/>
    <x v="1"/>
    <n v="230318.09039999999"/>
    <n v="41226938.181599997"/>
    <n v="179"/>
    <n v="6448906.5311999992"/>
  </r>
  <r>
    <n v="152"/>
    <n v="30"/>
    <x v="7"/>
    <x v="1"/>
    <x v="1"/>
    <n v="228398.36009999999"/>
    <n v="49334045.781599998"/>
    <n v="216"/>
    <n v="6851950.8029999994"/>
  </r>
  <r>
    <n v="152"/>
    <n v="29"/>
    <x v="8"/>
    <x v="1"/>
    <x v="1"/>
    <n v="231853.87460000001"/>
    <n v="41269989.678800002"/>
    <n v="178"/>
    <n v="6723762.3634000001"/>
  </r>
  <r>
    <n v="152"/>
    <n v="29.5"/>
    <x v="8"/>
    <x v="1"/>
    <x v="1"/>
    <n v="231853.87460000001"/>
    <n v="41965551.302599996"/>
    <n v="181"/>
    <n v="6839689.3007000005"/>
  </r>
  <r>
    <n v="152"/>
    <n v="13.5"/>
    <x v="1"/>
    <x v="0"/>
    <x v="0"/>
    <n v="341495.6165"/>
    <n v="4780938.6310000001"/>
    <n v="14"/>
    <n v="4610190.8227500003"/>
  </r>
  <r>
    <n v="152"/>
    <n v="15"/>
    <x v="1"/>
    <x v="0"/>
    <x v="0"/>
    <n v="600682.03319999995"/>
    <n v="13215004.7304"/>
    <n v="22"/>
    <n v="9010230.4979999997"/>
  </r>
  <r>
    <n v="152"/>
    <n v="15.5"/>
    <x v="1"/>
    <x v="0"/>
    <x v="0"/>
    <n v="1201364.0663999999"/>
    <n v="31836147.759599999"/>
    <n v="26.5"/>
    <n v="18621143.029199999"/>
  </r>
  <r>
    <n v="152"/>
    <n v="16"/>
    <x v="1"/>
    <x v="0"/>
    <x v="0"/>
    <n v="777559.24979999999"/>
    <n v="23326777.493999999"/>
    <n v="30"/>
    <n v="12440947.9968"/>
  </r>
  <r>
    <n v="152"/>
    <n v="16.5"/>
    <x v="1"/>
    <x v="0"/>
    <x v="0"/>
    <n v="2139338.6927999998"/>
    <n v="67924003.496399999"/>
    <n v="31.75"/>
    <n v="35299088.431199998"/>
  </r>
  <r>
    <n v="152"/>
    <n v="17"/>
    <x v="1"/>
    <x v="0"/>
    <x v="0"/>
    <n v="1555118.4996"/>
    <n v="59872062.2346"/>
    <n v="38.5"/>
    <n v="26437014.4932"/>
  </r>
  <r>
    <n v="152"/>
    <n v="17.5"/>
    <x v="1"/>
    <x v="0"/>
    <x v="0"/>
    <n v="1501705.0830000001"/>
    <n v="58266157.220399998"/>
    <n v="38.799999999999997"/>
    <n v="26279838.952500001"/>
  </r>
  <r>
    <n v="152"/>
    <n v="18"/>
    <x v="1"/>
    <x v="0"/>
    <x v="0"/>
    <n v="2933860.1423999998"/>
    <n v="122977637.6356"/>
    <n v="41.9166666666667"/>
    <n v="52809482.563199997"/>
  </r>
  <r>
    <n v="152"/>
    <n v="18.5"/>
    <x v="1"/>
    <x v="0"/>
    <x v="0"/>
    <n v="3360179.4005"/>
    <n v="161547086.5625"/>
    <n v="48.076923076923102"/>
    <n v="62163318.909249999"/>
  </r>
  <r>
    <n v="152"/>
    <n v="19"/>
    <x v="1"/>
    <x v="0"/>
    <x v="0"/>
    <n v="3317802.4432000001"/>
    <n v="170629839.93599999"/>
    <n v="51.428571428571402"/>
    <n v="63038246.4208"/>
  </r>
  <r>
    <n v="152"/>
    <n v="19.5"/>
    <x v="1"/>
    <x v="0"/>
    <x v="0"/>
    <n v="12441369.283199999"/>
    <n v="682979334.60899997"/>
    <n v="54.8958333333333"/>
    <n v="242606701.02239999"/>
  </r>
  <r>
    <n v="152"/>
    <n v="20"/>
    <x v="1"/>
    <x v="0"/>
    <x v="0"/>
    <n v="9984440.1999999993"/>
    <n v="623278679.48500001"/>
    <n v="62.424999999999997"/>
    <n v="199688804"/>
  </r>
  <r>
    <n v="152"/>
    <n v="20.5"/>
    <x v="1"/>
    <x v="0"/>
    <x v="0"/>
    <n v="20089310.443100002"/>
    <n v="1318774227.3153999"/>
    <n v="65.645569620253198"/>
    <n v="411830864.08355004"/>
  </r>
  <r>
    <n v="152"/>
    <n v="21"/>
    <x v="1"/>
    <x v="0"/>
    <x v="0"/>
    <n v="23829462.4518"/>
    <n v="1700003991.5081999"/>
    <n v="71.340425531914903"/>
    <n v="500418711.4878"/>
  </r>
  <r>
    <n v="152"/>
    <n v="21.5"/>
    <x v="1"/>
    <x v="0"/>
    <x v="0"/>
    <n v="11168973.755100001"/>
    <n v="905985592.04159999"/>
    <n v="81.116279069767401"/>
    <n v="240132935.73465002"/>
  </r>
  <r>
    <n v="152"/>
    <n v="22"/>
    <x v="1"/>
    <x v="0"/>
    <x v="0"/>
    <n v="5463972.8388"/>
    <n v="465998826.39480001"/>
    <n v="85.285714285714306"/>
    <n v="120207402.4536"/>
  </r>
  <r>
    <n v="152"/>
    <n v="22.5"/>
    <x v="1"/>
    <x v="0"/>
    <x v="0"/>
    <n v="3893545.7895"/>
    <n v="358984921.79189998"/>
    <n v="92.2"/>
    <n v="87604780.263750002"/>
  </r>
  <r>
    <n v="152"/>
    <n v="23"/>
    <x v="1"/>
    <x v="0"/>
    <x v="0"/>
    <n v="3285921.4920999999"/>
    <n v="340472019.21990001"/>
    <n v="103.615384615385"/>
    <n v="75576194.318299994"/>
  </r>
  <r>
    <n v="152"/>
    <n v="23.5"/>
    <x v="1"/>
    <x v="0"/>
    <x v="0"/>
    <n v="1819099.3925999999"/>
    <n v="191005436.22299999"/>
    <n v="105"/>
    <n v="42748835.726099998"/>
  </r>
  <r>
    <n v="152"/>
    <n v="18.5"/>
    <x v="2"/>
    <x v="0"/>
    <x v="0"/>
    <n v="1033901.3540000001"/>
    <n v="46525560.93"/>
    <n v="45"/>
    <n v="19127175.049000002"/>
  </r>
  <r>
    <n v="152"/>
    <n v="19.5"/>
    <x v="2"/>
    <x v="0"/>
    <x v="0"/>
    <n v="3369537.5142000001"/>
    <n v="192322833.50279999"/>
    <n v="57.076923076923102"/>
    <n v="65705981.526900001"/>
  </r>
  <r>
    <n v="152"/>
    <n v="20"/>
    <x v="2"/>
    <x v="0"/>
    <x v="0"/>
    <n v="1497666.03"/>
    <n v="87363851.75"/>
    <n v="58.3333333333333"/>
    <n v="29953320.600000001"/>
  </r>
  <r>
    <n v="152"/>
    <n v="20.5"/>
    <x v="2"/>
    <x v="0"/>
    <x v="0"/>
    <n v="3051540.8267999999"/>
    <n v="200893104.43099999"/>
    <n v="65.8333333333333"/>
    <n v="62556586.9494"/>
  </r>
  <r>
    <n v="152"/>
    <n v="21"/>
    <x v="2"/>
    <x v="0"/>
    <x v="0"/>
    <n v="1521029.5182"/>
    <n v="115851748.3029"/>
    <n v="76.1666666666667"/>
    <n v="31941619.882200003"/>
  </r>
  <r>
    <n v="152"/>
    <n v="21.5"/>
    <x v="2"/>
    <x v="0"/>
    <x v="0"/>
    <n v="6233845.8168000001"/>
    <n v="532474330.185"/>
    <n v="85.4166666666667"/>
    <n v="134027685.06120001"/>
  </r>
  <r>
    <n v="152"/>
    <n v="22"/>
    <x v="2"/>
    <x v="0"/>
    <x v="0"/>
    <n v="2601891.8280000002"/>
    <n v="241975940.00400001"/>
    <n v="93"/>
    <n v="57241620.216000006"/>
  </r>
  <r>
    <n v="152"/>
    <n v="22.5"/>
    <x v="2"/>
    <x v="0"/>
    <x v="0"/>
    <n v="8565800.7368999999"/>
    <n v="835035786.98810005"/>
    <n v="97.484848484848499"/>
    <n v="192730516.58024999"/>
  </r>
  <r>
    <n v="152"/>
    <n v="23"/>
    <x v="2"/>
    <x v="0"/>
    <x v="0"/>
    <n v="1011052.7668"/>
    <n v="97061065.612800002"/>
    <n v="96"/>
    <n v="23254213.636399999"/>
  </r>
  <r>
    <n v="152"/>
    <n v="23.5"/>
    <x v="2"/>
    <x v="0"/>
    <x v="0"/>
    <n v="6496783.5449999999"/>
    <n v="747909721.70039999"/>
    <n v="115.12"/>
    <n v="152674413.3075"/>
  </r>
  <r>
    <n v="152"/>
    <n v="24"/>
    <x v="2"/>
    <x v="0"/>
    <x v="0"/>
    <n v="1710043.4386"/>
    <n v="209602467.1884"/>
    <n v="122.571428571429"/>
    <n v="41041042.5264"/>
  </r>
  <r>
    <n v="152"/>
    <n v="24.5"/>
    <x v="2"/>
    <x v="0"/>
    <x v="0"/>
    <n v="1489680.6366000001"/>
    <n v="195893003.71290001"/>
    <n v="131.5"/>
    <n v="36497175.596700005"/>
  </r>
  <r>
    <n v="152"/>
    <n v="25"/>
    <x v="2"/>
    <x v="0"/>
    <x v="0"/>
    <n v="1435496.814"/>
    <n v="167953127.23800001"/>
    <n v="117"/>
    <n v="35887420.350000001"/>
  </r>
  <r>
    <n v="152"/>
    <n v="25.5"/>
    <x v="2"/>
    <x v="0"/>
    <x v="0"/>
    <n v="240830.1159"/>
    <n v="38051158.312200002"/>
    <n v="158"/>
    <n v="6141167.9554500002"/>
  </r>
  <r>
    <n v="152"/>
    <n v="26.5"/>
    <x v="2"/>
    <x v="0"/>
    <x v="0"/>
    <n v="233322.8884"/>
    <n v="30098652.603599999"/>
    <n v="129"/>
    <n v="6183056.5426000003"/>
  </r>
  <r>
    <n v="152"/>
    <n v="23"/>
    <x v="3"/>
    <x v="0"/>
    <x v="0"/>
    <n v="1011052.7668"/>
    <n v="86950537.944800004"/>
    <n v="86"/>
    <n v="23254213.636399999"/>
  </r>
  <r>
    <n v="152"/>
    <n v="24"/>
    <x v="3"/>
    <x v="0"/>
    <x v="0"/>
    <n v="977167.67920000001"/>
    <n v="108954196.2308"/>
    <n v="111.5"/>
    <n v="23452024.300799999"/>
  </r>
  <r>
    <n v="152"/>
    <n v="25"/>
    <x v="3"/>
    <x v="0"/>
    <x v="0"/>
    <n v="239249.46900000001"/>
    <n v="25599693.182999998"/>
    <n v="107"/>
    <n v="5981236.7250000006"/>
  </r>
  <r>
    <n v="152"/>
    <n v="27"/>
    <x v="3"/>
    <x v="0"/>
    <x v="0"/>
    <n v="248763.23060000001"/>
    <n v="43782328.585600004"/>
    <n v="176"/>
    <n v="6716607.2262000004"/>
  </r>
  <r>
    <n v="152"/>
    <n v="21.5"/>
    <x v="6"/>
    <x v="0"/>
    <x v="0"/>
    <n v="1298717.8785000001"/>
    <n v="79221790.588499993"/>
    <n v="61"/>
    <n v="27922434.387750003"/>
  </r>
  <r>
    <n v="152"/>
    <n v="25.5"/>
    <x v="6"/>
    <x v="0"/>
    <x v="0"/>
    <n v="481660.23180000001"/>
    <n v="68636583.031499997"/>
    <n v="142.5"/>
    <n v="12282335.9109"/>
  </r>
  <r>
    <n v="152"/>
    <n v="30"/>
    <x v="6"/>
    <x v="0"/>
    <x v="0"/>
    <n v="228398.36009999999"/>
    <n v="44537680.219499998"/>
    <n v="195"/>
    <n v="6851950.8029999994"/>
  </r>
  <r>
    <n v="152"/>
    <n v="27.5"/>
    <x v="5"/>
    <x v="0"/>
    <x v="0"/>
    <n v="230866.58470000001"/>
    <n v="36707786.967299998"/>
    <n v="159"/>
    <n v="6348831.0792500004"/>
  </r>
  <r>
    <n v="152"/>
    <n v="22"/>
    <x v="1"/>
    <x v="1"/>
    <x v="0"/>
    <n v="2081513.4624000001"/>
    <n v="189417725.07839999"/>
    <n v="91"/>
    <n v="45793296.172800004"/>
  </r>
  <r>
    <n v="152"/>
    <n v="22"/>
    <x v="2"/>
    <x v="1"/>
    <x v="0"/>
    <n v="1040756.7312"/>
    <n v="89505078.883200005"/>
    <n v="86"/>
    <n v="22896648.086400002"/>
  </r>
  <r>
    <n v="152"/>
    <n v="23"/>
    <x v="2"/>
    <x v="1"/>
    <x v="0"/>
    <n v="758289.57510000002"/>
    <n v="88719880.286699995"/>
    <n v="117"/>
    <n v="17440660.227299999"/>
  </r>
  <r>
    <n v="152"/>
    <n v="23.5"/>
    <x v="2"/>
    <x v="1"/>
    <x v="0"/>
    <n v="259871.34179999999"/>
    <n v="32224046.383200001"/>
    <n v="124"/>
    <n v="6106976.5323000001"/>
  </r>
  <r>
    <n v="152"/>
    <n v="24"/>
    <x v="2"/>
    <x v="1"/>
    <x v="0"/>
    <n v="244291.9198"/>
    <n v="31269365.7344"/>
    <n v="128"/>
    <n v="5863006.0751999998"/>
  </r>
  <r>
    <n v="152"/>
    <n v="24.5"/>
    <x v="2"/>
    <x v="1"/>
    <x v="0"/>
    <n v="1737960.7427000001"/>
    <n v="229907378.24860001"/>
    <n v="132.28571428571399"/>
    <n v="42580038.196150005"/>
  </r>
  <r>
    <n v="152"/>
    <n v="25"/>
    <x v="2"/>
    <x v="1"/>
    <x v="0"/>
    <n v="1913995.7520000001"/>
    <n v="288774109.083"/>
    <n v="150.875"/>
    <n v="47849893.800000004"/>
  </r>
  <r>
    <n v="152"/>
    <n v="25.5"/>
    <x v="2"/>
    <x v="1"/>
    <x v="0"/>
    <n v="1444980.6954000001"/>
    <n v="223008687.32339999"/>
    <n v="154.333333333333"/>
    <n v="36847007.732700005"/>
  </r>
  <r>
    <n v="152"/>
    <n v="26"/>
    <x v="2"/>
    <x v="1"/>
    <x v="0"/>
    <n v="3573067.392"/>
    <n v="586221256.78079998"/>
    <n v="164.066666666667"/>
    <n v="92899752.192000002"/>
  </r>
  <r>
    <n v="152"/>
    <n v="26.5"/>
    <x v="2"/>
    <x v="1"/>
    <x v="0"/>
    <n v="1633260.2187999999"/>
    <n v="270654550.54400003"/>
    <n v="165.71428571428601"/>
    <n v="43281395.798199996"/>
  </r>
  <r>
    <n v="152"/>
    <n v="27"/>
    <x v="2"/>
    <x v="1"/>
    <x v="0"/>
    <n v="746289.69180000003"/>
    <n v="130103169.6038"/>
    <n v="174.333333333333"/>
    <n v="20149821.678600002"/>
  </r>
  <r>
    <n v="152"/>
    <n v="27.5"/>
    <x v="2"/>
    <x v="1"/>
    <x v="0"/>
    <n v="923466.33880000003"/>
    <n v="168070873.66159999"/>
    <n v="182"/>
    <n v="25395324.317000002"/>
  </r>
  <r>
    <n v="152"/>
    <n v="28"/>
    <x v="2"/>
    <x v="1"/>
    <x v="0"/>
    <n v="460636.18079999997"/>
    <n v="99958051.233600006"/>
    <n v="217"/>
    <n v="12897813.062399998"/>
  </r>
  <r>
    <n v="152"/>
    <n v="28.5"/>
    <x v="2"/>
    <x v="1"/>
    <x v="0"/>
    <n v="251017.81140000001"/>
    <n v="56479007.564999998"/>
    <n v="225"/>
    <n v="7154007.6249000002"/>
  </r>
  <r>
    <n v="152"/>
    <n v="22.5"/>
    <x v="3"/>
    <x v="1"/>
    <x v="0"/>
    <n v="2855266.9123"/>
    <n v="314079360.35299999"/>
    <n v="110"/>
    <n v="64243505.526749998"/>
  </r>
  <r>
    <n v="152"/>
    <n v="24.5"/>
    <x v="3"/>
    <x v="1"/>
    <x v="0"/>
    <n v="993120.42440000002"/>
    <n v="109243246.684"/>
    <n v="110"/>
    <n v="24331450.397800002"/>
  </r>
  <r>
    <n v="152"/>
    <n v="25"/>
    <x v="3"/>
    <x v="1"/>
    <x v="0"/>
    <n v="478498.93800000002"/>
    <n v="66511352.381999999"/>
    <n v="139"/>
    <n v="11962473.450000001"/>
  </r>
  <r>
    <n v="152"/>
    <n v="25.5"/>
    <x v="3"/>
    <x v="1"/>
    <x v="0"/>
    <n v="1444980.6954000001"/>
    <n v="209522200.833"/>
    <n v="145"/>
    <n v="36847007.732700005"/>
  </r>
  <r>
    <n v="152"/>
    <n v="28"/>
    <x v="3"/>
    <x v="1"/>
    <x v="0"/>
    <n v="230318.09039999999"/>
    <n v="46984890.441600002"/>
    <n v="204"/>
    <n v="6448906.5311999992"/>
  </r>
  <r>
    <n v="152"/>
    <n v="29"/>
    <x v="3"/>
    <x v="1"/>
    <x v="0"/>
    <n v="231853.87460000001"/>
    <n v="54253806.656400003"/>
    <n v="234"/>
    <n v="6723762.3634000001"/>
  </r>
  <r>
    <n v="152"/>
    <n v="25.5"/>
    <x v="6"/>
    <x v="1"/>
    <x v="0"/>
    <n v="481660.23180000001"/>
    <n v="57799227.816"/>
    <n v="120"/>
    <n v="12282335.9109"/>
  </r>
  <r>
    <n v="152"/>
    <n v="26.5"/>
    <x v="6"/>
    <x v="1"/>
    <x v="0"/>
    <n v="2099905.9956"/>
    <n v="306586275.35759997"/>
    <n v="146"/>
    <n v="55647508.883400001"/>
  </r>
  <r>
    <n v="152"/>
    <n v="27.5"/>
    <x v="6"/>
    <x v="1"/>
    <x v="0"/>
    <n v="230866.58470000001"/>
    <n v="41325118.661300004"/>
    <n v="179"/>
    <n v="6348831.0792500004"/>
  </r>
  <r>
    <n v="152"/>
    <n v="28.5"/>
    <x v="6"/>
    <x v="1"/>
    <x v="0"/>
    <n v="251017.81140000001"/>
    <n v="40413867.635399997"/>
    <n v="161"/>
    <n v="7154007.6249000002"/>
  </r>
  <r>
    <n v="152"/>
    <n v="26"/>
    <x v="4"/>
    <x v="1"/>
    <x v="0"/>
    <n v="238204.49280000001"/>
    <n v="29775561.600000001"/>
    <n v="125"/>
    <n v="6193316.8128000004"/>
  </r>
  <r>
    <n v="152"/>
    <n v="27"/>
    <x v="4"/>
    <x v="1"/>
    <x v="0"/>
    <n v="995052.92240000004"/>
    <n v="145775253.13159999"/>
    <n v="146.5"/>
    <n v="26866428.904800002"/>
  </r>
  <r>
    <n v="152"/>
    <n v="30"/>
    <x v="4"/>
    <x v="1"/>
    <x v="0"/>
    <n v="228398.36009999999"/>
    <n v="69661499.830500007"/>
    <n v="305"/>
    <n v="6851950.8029999994"/>
  </r>
  <r>
    <n v="152"/>
    <n v="28.5"/>
    <x v="5"/>
    <x v="1"/>
    <x v="0"/>
    <n v="251017.81140000001"/>
    <n v="50705597.902800001"/>
    <n v="202"/>
    <n v="7154007.6249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47">
  <r>
    <x v="0"/>
    <n v="7"/>
    <x v="0"/>
    <x v="0"/>
    <x v="0"/>
    <n v="333640.71240000002"/>
    <n v="667281.42480000004"/>
    <n v="2"/>
    <n v="2335484.9868000001"/>
  </r>
  <r>
    <x v="0"/>
    <n v="7.5"/>
    <x v="0"/>
    <x v="0"/>
    <x v="0"/>
    <n v="805204.91429999995"/>
    <n v="1610409.8285999999"/>
    <n v="2"/>
    <n v="6039036.8572499994"/>
  </r>
  <r>
    <x v="0"/>
    <n v="8"/>
    <x v="0"/>
    <x v="0"/>
    <x v="0"/>
    <n v="2371101.2532000002"/>
    <n v="6520528.4463"/>
    <n v="2.75"/>
    <n v="18968810.025600001"/>
  </r>
  <r>
    <x v="0"/>
    <n v="8.5"/>
    <x v="0"/>
    <x v="0"/>
    <x v="0"/>
    <n v="40956631.095600002"/>
    <n v="193406313.507"/>
    <n v="4.7222222222222197"/>
    <n v="348131364.31260002"/>
  </r>
  <r>
    <x v="0"/>
    <n v="9"/>
    <x v="0"/>
    <x v="0"/>
    <x v="0"/>
    <n v="57437027.475000001"/>
    <n v="344622164.85000002"/>
    <n v="6"/>
    <n v="516933247.27500004"/>
  </r>
  <r>
    <x v="0"/>
    <n v="9.5"/>
    <x v="0"/>
    <x v="0"/>
    <x v="0"/>
    <n v="48955809.483000003"/>
    <n v="293734856.898"/>
    <n v="6"/>
    <n v="465080190.08850002"/>
  </r>
  <r>
    <x v="0"/>
    <n v="10.5"/>
    <x v="0"/>
    <x v="0"/>
    <x v="0"/>
    <n v="16450351.5967"/>
    <n v="131602812.7736"/>
    <n v="8"/>
    <n v="172728691.76534998"/>
  </r>
  <r>
    <x v="0"/>
    <n v="11"/>
    <x v="0"/>
    <x v="0"/>
    <x v="0"/>
    <n v="7050150.6842999998"/>
    <n v="56401205.474399999"/>
    <n v="8"/>
    <n v="77551657.5273"/>
  </r>
  <r>
    <x v="0"/>
    <n v="13.5"/>
    <x v="0"/>
    <x v="0"/>
    <x v="0"/>
    <n v="513814.55780000001"/>
    <n v="7707218.3669999996"/>
    <n v="15"/>
    <n v="6936496.5302999998"/>
  </r>
  <r>
    <x v="0"/>
    <n v="13"/>
    <x v="1"/>
    <x v="0"/>
    <x v="0"/>
    <n v="502308.00429999997"/>
    <n v="8539236.0731000006"/>
    <n v="17"/>
    <n v="6530004.0559"/>
  </r>
  <r>
    <x v="0"/>
    <n v="14"/>
    <x v="1"/>
    <x v="0"/>
    <x v="0"/>
    <n v="449377.88760000002"/>
    <n v="8538179.8643999994"/>
    <n v="19"/>
    <n v="6291290.4264000002"/>
  </r>
  <r>
    <x v="0"/>
    <n v="15.5"/>
    <x v="1"/>
    <x v="0"/>
    <x v="0"/>
    <n v="454412.70980000001"/>
    <n v="11360317.744999999"/>
    <n v="25"/>
    <n v="7043397.0019000005"/>
  </r>
  <r>
    <x v="0"/>
    <n v="16"/>
    <x v="1"/>
    <x v="0"/>
    <x v="0"/>
    <n v="938848.37719999999"/>
    <n v="26757178.7502"/>
    <n v="28.5"/>
    <n v="15021574.0352"/>
  </r>
  <r>
    <x v="0"/>
    <n v="16.5"/>
    <x v="1"/>
    <x v="0"/>
    <x v="0"/>
    <n v="308145.66340000002"/>
    <n v="9552515.5654000007"/>
    <n v="31"/>
    <n v="5084403.4461000003"/>
  </r>
  <r>
    <x v="0"/>
    <n v="17"/>
    <x v="1"/>
    <x v="0"/>
    <x v="0"/>
    <n v="1284207.7239000001"/>
    <n v="43234993.371299997"/>
    <n v="33.6666666666667"/>
    <n v="21831531.306300003"/>
  </r>
  <r>
    <x v="0"/>
    <n v="17.5"/>
    <x v="1"/>
    <x v="0"/>
    <x v="1"/>
    <n v="5041516.5471999999"/>
    <n v="190632344.44100001"/>
    <n v="37.8125"/>
    <n v="88226539.576000005"/>
  </r>
  <r>
    <x v="0"/>
    <n v="18"/>
    <x v="1"/>
    <x v="0"/>
    <x v="1"/>
    <n v="2113352.6748000002"/>
    <n v="82420754.317200005"/>
    <n v="39"/>
    <n v="38040348.146400005"/>
  </r>
  <r>
    <x v="0"/>
    <n v="19"/>
    <x v="1"/>
    <x v="0"/>
    <x v="1"/>
    <n v="512995.80300000001"/>
    <n v="24110802.741"/>
    <n v="47"/>
    <n v="9746920.2570000011"/>
  </r>
  <r>
    <x v="0"/>
    <n v="20.5"/>
    <x v="1"/>
    <x v="0"/>
    <x v="0"/>
    <n v="258270.41469999999"/>
    <n v="16012765.7114"/>
    <n v="62"/>
    <n v="5294543.5013499996"/>
  </r>
  <r>
    <x v="0"/>
    <n v="20"/>
    <x v="2"/>
    <x v="0"/>
    <x v="1"/>
    <n v="261947.78589999999"/>
    <n v="13621284.866800001"/>
    <n v="52"/>
    <n v="5238955.7179999994"/>
  </r>
  <r>
    <x v="0"/>
    <n v="21.5"/>
    <x v="2"/>
    <x v="0"/>
    <x v="1"/>
    <n v="2863716.5712000001"/>
    <n v="200460159.984"/>
    <n v="70"/>
    <n v="61569906.2808"/>
  </r>
  <r>
    <x v="0"/>
    <n v="22.5"/>
    <x v="2"/>
    <x v="0"/>
    <x v="1"/>
    <n v="357273.57370000001"/>
    <n v="27510065.174899999"/>
    <n v="77"/>
    <n v="8038655.4082500003"/>
  </r>
  <r>
    <x v="0"/>
    <n v="19.5"/>
    <x v="3"/>
    <x v="0"/>
    <x v="1"/>
    <n v="546281.76139999996"/>
    <n v="31684342.161200002"/>
    <n v="58"/>
    <n v="10652494.347299999"/>
  </r>
  <r>
    <x v="0"/>
    <n v="22.5"/>
    <x v="3"/>
    <x v="0"/>
    <x v="1"/>
    <n v="1429094.2948"/>
    <n v="118614826.4684"/>
    <n v="83"/>
    <n v="32154621.633000001"/>
  </r>
  <r>
    <x v="0"/>
    <n v="21"/>
    <x v="4"/>
    <x v="0"/>
    <x v="1"/>
    <n v="323527.53100000002"/>
    <n v="18117541.736000001"/>
    <n v="56"/>
    <n v="6794078.1510000005"/>
  </r>
  <r>
    <x v="0"/>
    <n v="20.5"/>
    <x v="5"/>
    <x v="0"/>
    <x v="1"/>
    <n v="1291352.0734999999"/>
    <n v="69733011.968999997"/>
    <n v="54"/>
    <n v="26472717.506749999"/>
  </r>
  <r>
    <x v="0"/>
    <n v="19"/>
    <x v="2"/>
    <x v="1"/>
    <x v="1"/>
    <n v="512995.80300000001"/>
    <n v="22058819.528999999"/>
    <n v="43"/>
    <n v="9746920.2570000011"/>
  </r>
  <r>
    <x v="0"/>
    <n v="21"/>
    <x v="2"/>
    <x v="1"/>
    <x v="1"/>
    <n v="3558802.841"/>
    <n v="266910213.07499999"/>
    <n v="75"/>
    <n v="74734859.660999998"/>
  </r>
  <r>
    <x v="0"/>
    <n v="22"/>
    <x v="2"/>
    <x v="1"/>
    <x v="1"/>
    <n v="727952.38840000005"/>
    <n v="52776548.159000002"/>
    <n v="72.5"/>
    <n v="16014952.544800002"/>
  </r>
  <r>
    <x v="0"/>
    <n v="22.5"/>
    <x v="2"/>
    <x v="1"/>
    <x v="1"/>
    <n v="357273.57370000001"/>
    <n v="31440074.485599998"/>
    <n v="88"/>
    <n v="8038655.4082500003"/>
  </r>
  <r>
    <x v="0"/>
    <n v="21"/>
    <x v="3"/>
    <x v="1"/>
    <x v="1"/>
    <n v="970582.59299999999"/>
    <n v="50470294.836000003"/>
    <n v="52"/>
    <n v="20382234.453000002"/>
  </r>
  <r>
    <x v="0"/>
    <n v="19.5"/>
    <x v="4"/>
    <x v="1"/>
    <x v="1"/>
    <n v="273140.88069999998"/>
    <n v="11745057.870100001"/>
    <n v="43"/>
    <n v="5326247.1736499993"/>
  </r>
  <r>
    <x v="0"/>
    <n v="15"/>
    <x v="1"/>
    <x v="2"/>
    <x v="1"/>
    <n v="316842.71840000001"/>
    <n v="6970539.8048"/>
    <n v="22"/>
    <n v="4752640.7760000005"/>
  </r>
  <r>
    <x v="0"/>
    <n v="8.5"/>
    <x v="0"/>
    <x v="0"/>
    <x v="1"/>
    <n v="2275368.3942"/>
    <n v="9101473.5767999999"/>
    <n v="4"/>
    <n v="19340631.350699998"/>
  </r>
  <r>
    <x v="0"/>
    <n v="11.5"/>
    <x v="1"/>
    <x v="0"/>
    <x v="1"/>
    <n v="9400200.9123999998"/>
    <n v="94002009.123999998"/>
    <n v="10"/>
    <n v="108102310.49259999"/>
  </r>
  <r>
    <x v="0"/>
    <n v="12"/>
    <x v="1"/>
    <x v="0"/>
    <x v="1"/>
    <n v="1134439.915"/>
    <n v="14180498.9375"/>
    <n v="12.5"/>
    <n v="13613278.98"/>
  </r>
  <r>
    <x v="0"/>
    <n v="12.5"/>
    <x v="1"/>
    <x v="0"/>
    <x v="1"/>
    <n v="496572.02289999998"/>
    <n v="7448580.3435000004"/>
    <n v="15"/>
    <n v="6207150.2862499999"/>
  </r>
  <r>
    <x v="0"/>
    <n v="13"/>
    <x v="1"/>
    <x v="0"/>
    <x v="1"/>
    <n v="2009232.0171999999"/>
    <n v="28631556.245099999"/>
    <n v="14.25"/>
    <n v="26120016.2236"/>
  </r>
  <r>
    <x v="0"/>
    <n v="13.5"/>
    <x v="1"/>
    <x v="0"/>
    <x v="1"/>
    <n v="7707218.3669999996"/>
    <n v="132564155.91240001"/>
    <n v="17.2"/>
    <n v="104047447.95449999"/>
  </r>
  <r>
    <x v="0"/>
    <n v="14"/>
    <x v="1"/>
    <x v="0"/>
    <x v="1"/>
    <n v="14380092.403200001"/>
    <n v="273221755.66079998"/>
    <n v="19"/>
    <n v="201321293.64480001"/>
  </r>
  <r>
    <x v="0"/>
    <n v="14.5"/>
    <x v="1"/>
    <x v="0"/>
    <x v="1"/>
    <n v="6119123.8965999996"/>
    <n v="126618794.47579999"/>
    <n v="20.692307692307701"/>
    <n v="88727296.500699997"/>
  </r>
  <r>
    <x v="0"/>
    <n v="15"/>
    <x v="1"/>
    <x v="0"/>
    <x v="1"/>
    <n v="6970539.8048"/>
    <n v="172679281.528"/>
    <n v="24.772727272727298"/>
    <n v="104558097.072"/>
  </r>
  <r>
    <x v="0"/>
    <n v="15.5"/>
    <x v="1"/>
    <x v="0"/>
    <x v="1"/>
    <n v="2953682.6137000001"/>
    <n v="78840605.150299996"/>
    <n v="26.692307692307701"/>
    <n v="45782080.51235"/>
  </r>
  <r>
    <x v="0"/>
    <n v="16"/>
    <x v="1"/>
    <x v="0"/>
    <x v="1"/>
    <n v="4694241.8859999999"/>
    <n v="127448667.2049"/>
    <n v="27.15"/>
    <n v="75107870.175999999"/>
  </r>
  <r>
    <x v="0"/>
    <n v="16.5"/>
    <x v="1"/>
    <x v="0"/>
    <x v="1"/>
    <n v="11401389.5458"/>
    <n v="347434235.4835"/>
    <n v="30.472972972973"/>
    <n v="188122927.50569999"/>
  </r>
  <r>
    <x v="0"/>
    <n v="17"/>
    <x v="1"/>
    <x v="0"/>
    <x v="1"/>
    <n v="19263115.8585"/>
    <n v="652520213.48829997"/>
    <n v="33.874074074074102"/>
    <n v="327472969.59450001"/>
  </r>
  <r>
    <x v="0"/>
    <n v="17.5"/>
    <x v="1"/>
    <x v="0"/>
    <x v="1"/>
    <n v="56086871.5876"/>
    <n v="2018024545.4089"/>
    <n v="35.980337078651701"/>
    <n v="981520252.78299999"/>
  </r>
  <r>
    <x v="0"/>
    <n v="18"/>
    <x v="1"/>
    <x v="0"/>
    <x v="1"/>
    <n v="45437082.508199997"/>
    <n v="1717979611.8894999"/>
    <n v="37.810077519379803"/>
    <n v="817867485.14759994"/>
  </r>
  <r>
    <x v="0"/>
    <n v="18.5"/>
    <x v="1"/>
    <x v="0"/>
    <x v="1"/>
    <n v="26647885.8312"/>
    <n v="1145125662.6912"/>
    <n v="42.9724770642202"/>
    <n v="492985887.87720001"/>
  </r>
  <r>
    <x v="0"/>
    <n v="19"/>
    <x v="1"/>
    <x v="0"/>
    <x v="1"/>
    <n v="11542405.567500001"/>
    <n v="510943819.78799999"/>
    <n v="44.266666666666701"/>
    <n v="219305705.78250003"/>
  </r>
  <r>
    <x v="0"/>
    <n v="19.5"/>
    <x v="1"/>
    <x v="0"/>
    <x v="1"/>
    <n v="3277690.5684000002"/>
    <n v="162245683.1358"/>
    <n v="49.5"/>
    <n v="63914966.083800003"/>
  </r>
  <r>
    <x v="0"/>
    <n v="20"/>
    <x v="1"/>
    <x v="0"/>
    <x v="1"/>
    <n v="1833634.5012999999"/>
    <n v="91943672.850899994"/>
    <n v="50.142857142857103"/>
    <n v="36672690.026000001"/>
  </r>
  <r>
    <x v="0"/>
    <n v="20.5"/>
    <x v="1"/>
    <x v="0"/>
    <x v="1"/>
    <n v="516540.82939999999"/>
    <n v="32542072.2522"/>
    <n v="63"/>
    <n v="10589087.002699999"/>
  </r>
  <r>
    <x v="0"/>
    <n v="16.5"/>
    <x v="2"/>
    <x v="0"/>
    <x v="1"/>
    <n v="154072.83170000001"/>
    <n v="4622184.9510000004"/>
    <n v="30"/>
    <n v="2542201.7230500001"/>
  </r>
  <r>
    <x v="0"/>
    <n v="17"/>
    <x v="2"/>
    <x v="0"/>
    <x v="1"/>
    <n v="285379.49420000002"/>
    <n v="9417523.3085999992"/>
    <n v="33"/>
    <n v="4851451.4013999999"/>
  </r>
  <r>
    <x v="0"/>
    <n v="18"/>
    <x v="2"/>
    <x v="0"/>
    <x v="1"/>
    <n v="4050592.6266999999"/>
    <n v="154098632.53749999"/>
    <n v="38.043478260869598"/>
    <n v="72910667.280599996"/>
  </r>
  <r>
    <x v="0"/>
    <n v="18.5"/>
    <x v="2"/>
    <x v="0"/>
    <x v="1"/>
    <n v="2933712.2015999998"/>
    <n v="134461809.24000001"/>
    <n v="45.8333333333333"/>
    <n v="54273675.729599997"/>
  </r>
  <r>
    <x v="0"/>
    <n v="19"/>
    <x v="2"/>
    <x v="0"/>
    <x v="1"/>
    <n v="12568397.1735"/>
    <n v="568399349.72399998"/>
    <n v="45.224489795918402"/>
    <n v="238799546.2965"/>
  </r>
  <r>
    <x v="0"/>
    <n v="19.5"/>
    <x v="2"/>
    <x v="0"/>
    <x v="1"/>
    <n v="13657044.035"/>
    <n v="671107143.87989998"/>
    <n v="49.14"/>
    <n v="266312358.6825"/>
  </r>
  <r>
    <x v="0"/>
    <n v="20"/>
    <x v="2"/>
    <x v="0"/>
    <x v="1"/>
    <n v="16764658.297599999"/>
    <n v="929128796.58729994"/>
    <n v="55.421875"/>
    <n v="335293165.95199996"/>
  </r>
  <r>
    <x v="0"/>
    <n v="20.5"/>
    <x v="2"/>
    <x v="0"/>
    <x v="1"/>
    <n v="8781194.0998"/>
    <n v="508792716.95899999"/>
    <n v="57.941176470588204"/>
    <n v="180014479.04589999"/>
  </r>
  <r>
    <x v="0"/>
    <n v="21"/>
    <x v="2"/>
    <x v="0"/>
    <x v="1"/>
    <n v="15205793.957"/>
    <n v="954406216.45000005"/>
    <n v="62.7659574468085"/>
    <n v="319321673.097"/>
  </r>
  <r>
    <x v="0"/>
    <n v="21.5"/>
    <x v="2"/>
    <x v="0"/>
    <x v="1"/>
    <n v="15392476.5702"/>
    <n v="1080337076.4851999"/>
    <n v="70.186046511627893"/>
    <n v="330938246.25929999"/>
  </r>
  <r>
    <x v="0"/>
    <n v="22"/>
    <x v="2"/>
    <x v="0"/>
    <x v="1"/>
    <n v="13831095.3796"/>
    <n v="1119590773.3592"/>
    <n v="80.947368421052602"/>
    <n v="304284098.35119998"/>
  </r>
  <r>
    <x v="0"/>
    <n v="22.5"/>
    <x v="2"/>
    <x v="0"/>
    <x v="1"/>
    <n v="6073650.7528999997"/>
    <n v="513044851.83319998"/>
    <n v="84.470588235294102"/>
    <n v="136657141.94024998"/>
  </r>
  <r>
    <x v="0"/>
    <n v="23"/>
    <x v="2"/>
    <x v="0"/>
    <x v="1"/>
    <n v="4111964.8779000002"/>
    <n v="354750424.46609998"/>
    <n v="86.272727272727295"/>
    <n v="94575192.191700011"/>
  </r>
  <r>
    <x v="0"/>
    <n v="23.5"/>
    <x v="2"/>
    <x v="0"/>
    <x v="1"/>
    <n v="360025.10070000001"/>
    <n v="36002510.07"/>
    <n v="100"/>
    <n v="8460589.8664500006"/>
  </r>
  <r>
    <x v="0"/>
    <n v="24"/>
    <x v="2"/>
    <x v="0"/>
    <x v="1"/>
    <n v="745348.14099999995"/>
    <n v="80497599.228"/>
    <n v="108"/>
    <n v="17888355.384"/>
  </r>
  <r>
    <x v="0"/>
    <n v="24.5"/>
    <x v="2"/>
    <x v="0"/>
    <x v="1"/>
    <n v="780714.73499999999"/>
    <n v="81194332.439999998"/>
    <n v="104"/>
    <n v="19127511.0075"/>
  </r>
  <r>
    <x v="0"/>
    <n v="18.5"/>
    <x v="3"/>
    <x v="0"/>
    <x v="1"/>
    <n v="488952.03360000002"/>
    <n v="22002841.511999998"/>
    <n v="45"/>
    <n v="9045612.6216000002"/>
  </r>
  <r>
    <x v="0"/>
    <n v="19"/>
    <x v="3"/>
    <x v="0"/>
    <x v="1"/>
    <n v="512995.80300000001"/>
    <n v="23084811.135000002"/>
    <n v="45"/>
    <n v="9746920.2570000011"/>
  </r>
  <r>
    <x v="0"/>
    <n v="19.5"/>
    <x v="3"/>
    <x v="0"/>
    <x v="1"/>
    <n v="546281.76139999996"/>
    <n v="25675242.785799999"/>
    <n v="47"/>
    <n v="10652494.347299999"/>
  </r>
  <r>
    <x v="0"/>
    <n v="20"/>
    <x v="3"/>
    <x v="0"/>
    <x v="1"/>
    <n v="2095582.2871999999"/>
    <n v="106088853.2895"/>
    <n v="50.625"/>
    <n v="41911645.743999995"/>
  </r>
  <r>
    <x v="0"/>
    <n v="20.5"/>
    <x v="3"/>
    <x v="0"/>
    <x v="1"/>
    <n v="5165408.2939999998"/>
    <n v="306050441.41949999"/>
    <n v="59.25"/>
    <n v="105890870.027"/>
  </r>
  <r>
    <x v="0"/>
    <n v="21"/>
    <x v="3"/>
    <x v="0"/>
    <x v="1"/>
    <n v="1617637.655"/>
    <n v="93822983.989999995"/>
    <n v="58"/>
    <n v="33970390.755000003"/>
  </r>
  <r>
    <x v="0"/>
    <n v="21.5"/>
    <x v="3"/>
    <x v="0"/>
    <x v="1"/>
    <n v="13244689.141799999"/>
    <n v="877013199.92999995"/>
    <n v="66.216216216216196"/>
    <n v="284760816.54869998"/>
  </r>
  <r>
    <x v="0"/>
    <n v="22"/>
    <x v="3"/>
    <x v="0"/>
    <x v="1"/>
    <n v="11283262.020199999"/>
    <n v="856799961.14680004"/>
    <n v="75.935483870967701"/>
    <n v="248231764.44439998"/>
  </r>
  <r>
    <x v="0"/>
    <n v="22.5"/>
    <x v="3"/>
    <x v="0"/>
    <x v="1"/>
    <n v="4644556.4581000004"/>
    <n v="366205413.04250002"/>
    <n v="78.846153846153797"/>
    <n v="104502520.30725001"/>
  </r>
  <r>
    <x v="0"/>
    <n v="23"/>
    <x v="3"/>
    <x v="0"/>
    <x v="1"/>
    <n v="7102484.7890999997"/>
    <n v="626140106.40750003"/>
    <n v="88.157894736842096"/>
    <n v="163357150.14929998"/>
  </r>
  <r>
    <x v="0"/>
    <n v="23.5"/>
    <x v="3"/>
    <x v="0"/>
    <x v="1"/>
    <n v="1440100.4028"/>
    <n v="121328458.9359"/>
    <n v="84.25"/>
    <n v="33842359.465800002"/>
  </r>
  <r>
    <x v="0"/>
    <n v="24.5"/>
    <x v="3"/>
    <x v="0"/>
    <x v="1"/>
    <n v="1561429.47"/>
    <n v="185810106.93000001"/>
    <n v="119"/>
    <n v="38255022.015000001"/>
  </r>
  <r>
    <x v="0"/>
    <n v="19.5"/>
    <x v="6"/>
    <x v="0"/>
    <x v="1"/>
    <n v="273140.88069999998"/>
    <n v="14203325.796399999"/>
    <n v="52"/>
    <n v="5326247.1736499993"/>
  </r>
  <r>
    <x v="0"/>
    <n v="20.5"/>
    <x v="6"/>
    <x v="0"/>
    <x v="1"/>
    <n v="774811.24410000001"/>
    <n v="42356348.010799997"/>
    <n v="54.6666666666667"/>
    <n v="15883630.50405"/>
  </r>
  <r>
    <x v="0"/>
    <n v="21"/>
    <x v="6"/>
    <x v="0"/>
    <x v="1"/>
    <n v="647055.06200000003"/>
    <n v="43352689.153999999"/>
    <n v="67"/>
    <n v="13588156.302000001"/>
  </r>
  <r>
    <x v="0"/>
    <n v="21.5"/>
    <x v="6"/>
    <x v="0"/>
    <x v="1"/>
    <n v="357964.57140000002"/>
    <n v="21119909.7126"/>
    <n v="59"/>
    <n v="7696238.2851"/>
  </r>
  <r>
    <x v="0"/>
    <n v="22"/>
    <x v="6"/>
    <x v="0"/>
    <x v="1"/>
    <n v="1819880.9709999999"/>
    <n v="136491072.82499999"/>
    <n v="75"/>
    <n v="40037381.361999996"/>
  </r>
  <r>
    <x v="0"/>
    <n v="23"/>
    <x v="6"/>
    <x v="0"/>
    <x v="1"/>
    <n v="1869074.9445"/>
    <n v="175693044.78299999"/>
    <n v="94"/>
    <n v="42988723.723499998"/>
  </r>
  <r>
    <x v="0"/>
    <n v="23.5"/>
    <x v="6"/>
    <x v="0"/>
    <x v="1"/>
    <n v="1440100.4028"/>
    <n v="135729462.9639"/>
    <n v="94.25"/>
    <n v="33842359.465800002"/>
  </r>
  <r>
    <x v="0"/>
    <n v="24"/>
    <x v="6"/>
    <x v="0"/>
    <x v="1"/>
    <n v="745348.14099999995"/>
    <n v="81615621.439500004"/>
    <n v="109.5"/>
    <n v="17888355.384"/>
  </r>
  <r>
    <x v="0"/>
    <n v="24.5"/>
    <x v="6"/>
    <x v="0"/>
    <x v="1"/>
    <n v="390357.36749999999"/>
    <n v="44500739.895000003"/>
    <n v="114"/>
    <n v="9563755.5037500001"/>
  </r>
  <r>
    <x v="0"/>
    <n v="25.5"/>
    <x v="6"/>
    <x v="0"/>
    <x v="1"/>
    <n v="377614.69300000003"/>
    <n v="46446607.239"/>
    <n v="123"/>
    <n v="9629174.6715000011"/>
  </r>
  <r>
    <x v="0"/>
    <n v="26.5"/>
    <x v="6"/>
    <x v="0"/>
    <x v="1"/>
    <n v="377614.69300000003"/>
    <n v="59663121.494000003"/>
    <n v="158"/>
    <n v="10006789.364500001"/>
  </r>
  <r>
    <x v="0"/>
    <n v="27.5"/>
    <x v="6"/>
    <x v="0"/>
    <x v="1"/>
    <n v="377614.69300000003"/>
    <n v="62306424.344999999"/>
    <n v="165"/>
    <n v="10384404.057500001"/>
  </r>
  <r>
    <x v="0"/>
    <n v="19"/>
    <x v="4"/>
    <x v="0"/>
    <x v="1"/>
    <n v="256497.90150000001"/>
    <n v="11285907.665999999"/>
    <n v="44"/>
    <n v="4873460.1285000006"/>
  </r>
  <r>
    <x v="0"/>
    <n v="21"/>
    <x v="4"/>
    <x v="0"/>
    <x v="1"/>
    <n v="2264692.7170000002"/>
    <n v="113234635.84999999"/>
    <n v="50"/>
    <n v="47558547.057000004"/>
  </r>
  <r>
    <x v="0"/>
    <n v="21.5"/>
    <x v="4"/>
    <x v="0"/>
    <x v="1"/>
    <n v="357964.57140000002"/>
    <n v="20761945.141199999"/>
    <n v="58"/>
    <n v="7696238.2851"/>
  </r>
  <r>
    <x v="0"/>
    <n v="22.5"/>
    <x v="4"/>
    <x v="0"/>
    <x v="1"/>
    <n v="357273.57370000001"/>
    <n v="23580055.8642"/>
    <n v="66"/>
    <n v="8038655.4082500003"/>
  </r>
  <r>
    <x v="0"/>
    <n v="23"/>
    <x v="4"/>
    <x v="0"/>
    <x v="1"/>
    <n v="1495259.9556"/>
    <n v="127097096.226"/>
    <n v="85"/>
    <n v="34390978.978799999"/>
  </r>
  <r>
    <x v="0"/>
    <n v="23.5"/>
    <x v="4"/>
    <x v="0"/>
    <x v="1"/>
    <n v="360025.10070000001"/>
    <n v="34202384.566500001"/>
    <n v="95"/>
    <n v="8460589.8664500006"/>
  </r>
  <r>
    <x v="0"/>
    <n v="22.5"/>
    <x v="5"/>
    <x v="0"/>
    <x v="1"/>
    <n v="1071820.7211"/>
    <n v="87889299.130199999"/>
    <n v="82"/>
    <n v="24115966.224750001"/>
  </r>
  <r>
    <x v="0"/>
    <n v="23"/>
    <x v="5"/>
    <x v="0"/>
    <x v="1"/>
    <n v="373814.9889"/>
    <n v="30279014.100900002"/>
    <n v="81"/>
    <n v="8597744.7446999997"/>
  </r>
  <r>
    <x v="0"/>
    <n v="23.5"/>
    <x v="5"/>
    <x v="0"/>
    <x v="1"/>
    <n v="360025.10070000001"/>
    <n v="33482334.3651"/>
    <n v="93"/>
    <n v="8460589.8664500006"/>
  </r>
  <r>
    <x v="0"/>
    <n v="25"/>
    <x v="5"/>
    <x v="0"/>
    <x v="1"/>
    <n v="377614.69300000003"/>
    <n v="44558533.773999996"/>
    <n v="118"/>
    <n v="9440367.3250000011"/>
  </r>
  <r>
    <x v="0"/>
    <n v="26"/>
    <x v="5"/>
    <x v="0"/>
    <x v="1"/>
    <n v="362956.69939999998"/>
    <n v="51902808.014200002"/>
    <n v="143"/>
    <n v="9436874.1843999997"/>
  </r>
  <r>
    <x v="0"/>
    <n v="27.5"/>
    <x v="5"/>
    <x v="0"/>
    <x v="1"/>
    <n v="377614.69300000003"/>
    <n v="63816883.116999999"/>
    <n v="169"/>
    <n v="10384404.057500001"/>
  </r>
  <r>
    <x v="0"/>
    <n v="24.5"/>
    <x v="7"/>
    <x v="0"/>
    <x v="1"/>
    <n v="390357.36749999999"/>
    <n v="35522520.442500003"/>
    <n v="91"/>
    <n v="9563755.5037500001"/>
  </r>
  <r>
    <x v="0"/>
    <n v="25.5"/>
    <x v="7"/>
    <x v="0"/>
    <x v="1"/>
    <n v="377614.69300000003"/>
    <n v="44558533.773999996"/>
    <n v="118"/>
    <n v="9629174.6715000011"/>
  </r>
  <r>
    <x v="0"/>
    <n v="26"/>
    <x v="7"/>
    <x v="0"/>
    <x v="1"/>
    <n v="362956.69939999998"/>
    <n v="50088024.517200001"/>
    <n v="138"/>
    <n v="9436874.1843999997"/>
  </r>
  <r>
    <x v="0"/>
    <n v="17"/>
    <x v="1"/>
    <x v="1"/>
    <x v="1"/>
    <n v="1141517.9768000001"/>
    <n v="35387057.2808"/>
    <n v="31"/>
    <n v="19405805.605599999"/>
  </r>
  <r>
    <x v="0"/>
    <n v="19"/>
    <x v="1"/>
    <x v="1"/>
    <x v="1"/>
    <n v="769493.70449999999"/>
    <n v="34883714.604000002"/>
    <n v="45.3333333333333"/>
    <n v="14620380.385499999"/>
  </r>
  <r>
    <x v="0"/>
    <n v="19.5"/>
    <x v="1"/>
    <x v="1"/>
    <x v="1"/>
    <n v="273140.88069999998"/>
    <n v="14476466.677100001"/>
    <n v="53"/>
    <n v="5326247.1736499993"/>
  </r>
  <r>
    <x v="0"/>
    <n v="20"/>
    <x v="2"/>
    <x v="1"/>
    <x v="1"/>
    <n v="4977007.9320999999"/>
    <n v="251731822.24990001"/>
    <n v="50.578947368420998"/>
    <n v="99540158.64199999"/>
  </r>
  <r>
    <x v="0"/>
    <n v="20.5"/>
    <x v="2"/>
    <x v="1"/>
    <x v="1"/>
    <n v="3099244.9764"/>
    <n v="167100958.3109"/>
    <n v="53.9166666666667"/>
    <n v="63534522.016199999"/>
  </r>
  <r>
    <x v="0"/>
    <n v="21"/>
    <x v="2"/>
    <x v="1"/>
    <x v="1"/>
    <n v="970582.59299999999"/>
    <n v="61146703.358999997"/>
    <n v="63"/>
    <n v="20382234.453000002"/>
  </r>
  <r>
    <x v="0"/>
    <n v="21.5"/>
    <x v="2"/>
    <x v="1"/>
    <x v="1"/>
    <n v="2863716.5712000001"/>
    <n v="188647329.12779999"/>
    <n v="65.875"/>
    <n v="61569906.2808"/>
  </r>
  <r>
    <x v="0"/>
    <n v="22"/>
    <x v="2"/>
    <x v="1"/>
    <x v="1"/>
    <n v="4367714.3304000003"/>
    <n v="317751217.53659999"/>
    <n v="72.75"/>
    <n v="96089715.268800005"/>
  </r>
  <r>
    <x v="0"/>
    <n v="24"/>
    <x v="2"/>
    <x v="1"/>
    <x v="1"/>
    <n v="745348.14099999995"/>
    <n v="74534814.099999994"/>
    <n v="100"/>
    <n v="17888355.384"/>
  </r>
  <r>
    <x v="0"/>
    <n v="20"/>
    <x v="3"/>
    <x v="1"/>
    <x v="1"/>
    <n v="261947.78589999999"/>
    <n v="12049598.1514"/>
    <n v="46"/>
    <n v="5238955.7179999994"/>
  </r>
  <r>
    <x v="0"/>
    <n v="21"/>
    <x v="3"/>
    <x v="1"/>
    <x v="1"/>
    <n v="647055.06200000003"/>
    <n v="35911555.941"/>
    <n v="55.5"/>
    <n v="13588156.302000001"/>
  </r>
  <r>
    <x v="0"/>
    <n v="21.5"/>
    <x v="3"/>
    <x v="1"/>
    <x v="1"/>
    <n v="1073893.7142"/>
    <n v="63359729.137800001"/>
    <n v="59"/>
    <n v="23088714.855300002"/>
  </r>
  <r>
    <x v="0"/>
    <n v="22"/>
    <x v="3"/>
    <x v="1"/>
    <x v="1"/>
    <n v="1091928.5826000001"/>
    <n v="73887167.422600001"/>
    <n v="67.6666666666667"/>
    <n v="24022428.817200001"/>
  </r>
  <r>
    <x v="0"/>
    <n v="22.5"/>
    <x v="3"/>
    <x v="1"/>
    <x v="1"/>
    <n v="5359103.6054999996"/>
    <n v="442661957.8143"/>
    <n v="82.6"/>
    <n v="120579831.12374999"/>
  </r>
  <r>
    <x v="0"/>
    <n v="23"/>
    <x v="3"/>
    <x v="1"/>
    <x v="1"/>
    <n v="373814.9889"/>
    <n v="33269534.0121"/>
    <n v="89"/>
    <n v="8597744.7446999997"/>
  </r>
  <r>
    <x v="0"/>
    <n v="23.5"/>
    <x v="3"/>
    <x v="1"/>
    <x v="1"/>
    <n v="360025.10070000001"/>
    <n v="25921807.250399999"/>
    <n v="72"/>
    <n v="8460589.8664500006"/>
  </r>
  <r>
    <x v="0"/>
    <n v="24"/>
    <x v="3"/>
    <x v="1"/>
    <x v="1"/>
    <n v="372674.07049999997"/>
    <n v="42484844.037"/>
    <n v="114"/>
    <n v="8944177.6919999998"/>
  </r>
  <r>
    <x v="0"/>
    <n v="24.5"/>
    <x v="3"/>
    <x v="1"/>
    <x v="1"/>
    <n v="390357.36749999999"/>
    <n v="46842884.100000001"/>
    <n v="120"/>
    <n v="9563755.5037500001"/>
  </r>
  <r>
    <x v="0"/>
    <n v="24.5"/>
    <x v="6"/>
    <x v="1"/>
    <x v="1"/>
    <n v="390357.36749999999"/>
    <n v="42158595.689999998"/>
    <n v="108"/>
    <n v="9563755.5037500001"/>
  </r>
  <r>
    <x v="0"/>
    <n v="27"/>
    <x v="6"/>
    <x v="1"/>
    <x v="1"/>
    <n v="755229.38600000006"/>
    <n v="122347160.53200001"/>
    <n v="162"/>
    <n v="20391193.422000002"/>
  </r>
  <r>
    <x v="0"/>
    <n v="24"/>
    <x v="4"/>
    <x v="1"/>
    <x v="1"/>
    <n v="372674.07049999997"/>
    <n v="37640081.120499998"/>
    <n v="101"/>
    <n v="8944177.6919999998"/>
  </r>
  <r>
    <x v="0"/>
    <n v="22"/>
    <x v="5"/>
    <x v="1"/>
    <x v="1"/>
    <n v="363976.19420000003"/>
    <n v="23658452.623"/>
    <n v="65"/>
    <n v="8007476.2724000011"/>
  </r>
  <r>
    <x v="0"/>
    <n v="22.5"/>
    <x v="5"/>
    <x v="1"/>
    <x v="1"/>
    <n v="357273.57370000001"/>
    <n v="25009150.159000002"/>
    <n v="70"/>
    <n v="8038655.4082500003"/>
  </r>
  <r>
    <x v="0"/>
    <n v="26.5"/>
    <x v="5"/>
    <x v="1"/>
    <x v="1"/>
    <n v="377614.69300000003"/>
    <n v="58530277.414999999"/>
    <n v="155"/>
    <n v="10006789.364500001"/>
  </r>
  <r>
    <x v="0"/>
    <n v="7.5"/>
    <x v="0"/>
    <x v="0"/>
    <x v="0"/>
    <n v="268401.63809999998"/>
    <n v="536803.27619999996"/>
    <n v="2"/>
    <n v="2013012.2857499998"/>
  </r>
  <r>
    <x v="0"/>
    <n v="8"/>
    <x v="0"/>
    <x v="0"/>
    <x v="0"/>
    <n v="1185550.6266000001"/>
    <n v="3556651.8798000002"/>
    <n v="3"/>
    <n v="9484405.0128000006"/>
  </r>
  <r>
    <x v="0"/>
    <n v="8.5"/>
    <x v="0"/>
    <x v="0"/>
    <x v="0"/>
    <n v="18202947.1536"/>
    <n v="77362525.402799994"/>
    <n v="4.25"/>
    <n v="154725050.80559999"/>
  </r>
  <r>
    <x v="0"/>
    <n v="9"/>
    <x v="0"/>
    <x v="0"/>
    <x v="0"/>
    <n v="229748109.90000001"/>
    <n v="1284291934.3410001"/>
    <n v="5.59"/>
    <n v="2067732989.1000001"/>
  </r>
  <r>
    <x v="0"/>
    <n v="9.5"/>
    <x v="0"/>
    <x v="0"/>
    <x v="0"/>
    <n v="233122902.30000001"/>
    <n v="1347450375.2939999"/>
    <n v="5.78"/>
    <n v="2214667571.8499999"/>
  </r>
  <r>
    <x v="0"/>
    <n v="10"/>
    <x v="0"/>
    <x v="0"/>
    <x v="0"/>
    <n v="249178008.5878"/>
    <n v="1492739285.0913999"/>
    <n v="5.9906542056074796"/>
    <n v="2491780085.8779998"/>
  </r>
  <r>
    <x v="0"/>
    <n v="10.5"/>
    <x v="0"/>
    <x v="0"/>
    <x v="0"/>
    <n v="86951858.439700007"/>
    <n v="679164515.92089999"/>
    <n v="7.8108108108108096"/>
    <n v="912994513.61685014"/>
  </r>
  <r>
    <x v="0"/>
    <n v="11"/>
    <x v="0"/>
    <x v="0"/>
    <x v="0"/>
    <n v="35250753.421499997"/>
    <n v="305506529.653"/>
    <n v="8.6666666666666696"/>
    <n v="387758287.6365"/>
  </r>
  <r>
    <x v="0"/>
    <n v="11.5"/>
    <x v="0"/>
    <x v="0"/>
    <x v="0"/>
    <n v="4700100.4561999999"/>
    <n v="47001004.561999999"/>
    <n v="10"/>
    <n v="54051155.246299997"/>
  </r>
  <r>
    <x v="0"/>
    <n v="14.5"/>
    <x v="0"/>
    <x v="0"/>
    <x v="0"/>
    <n v="470701.8382"/>
    <n v="9414036.7640000004"/>
    <n v="20"/>
    <n v="6825176.6539000003"/>
  </r>
  <r>
    <x v="0"/>
    <n v="12.5"/>
    <x v="1"/>
    <x v="0"/>
    <x v="0"/>
    <n v="2979432.1373999999"/>
    <n v="40222333.854900002"/>
    <n v="13.5"/>
    <n v="37242901.717500001"/>
  </r>
  <r>
    <x v="0"/>
    <n v="13"/>
    <x v="1"/>
    <x v="0"/>
    <x v="0"/>
    <n v="9543852.0817000009"/>
    <n v="146673937.25560001"/>
    <n v="15.3684210526316"/>
    <n v="124070077.06210001"/>
  </r>
  <r>
    <x v="0"/>
    <n v="13.5"/>
    <x v="1"/>
    <x v="0"/>
    <x v="0"/>
    <n v="20552582.311999999"/>
    <n v="372515554.40499997"/>
    <n v="18.125"/>
    <n v="277459861.21200001"/>
  </r>
  <r>
    <x v="0"/>
    <n v="14"/>
    <x v="1"/>
    <x v="0"/>
    <x v="0"/>
    <n v="25165161.705600001"/>
    <n v="464656735.7784"/>
    <n v="18.464285714285701"/>
    <n v="352312263.87840003"/>
  </r>
  <r>
    <x v="0"/>
    <n v="14.5"/>
    <x v="1"/>
    <x v="0"/>
    <x v="0"/>
    <n v="17415968.0134"/>
    <n v="372795855.85439998"/>
    <n v="21.4054054054054"/>
    <n v="252531536.1943"/>
  </r>
  <r>
    <x v="0"/>
    <n v="15"/>
    <x v="1"/>
    <x v="0"/>
    <x v="0"/>
    <n v="9505281.5519999992"/>
    <n v="223374116.472"/>
    <n v="23.5"/>
    <n v="142579223.28"/>
  </r>
  <r>
    <x v="0"/>
    <n v="15.5"/>
    <x v="1"/>
    <x v="0"/>
    <x v="0"/>
    <n v="5907365.2274000002"/>
    <n v="152909876.8477"/>
    <n v="25.884615384615401"/>
    <n v="91564161.024700001"/>
  </r>
  <r>
    <x v="0"/>
    <n v="16"/>
    <x v="1"/>
    <x v="0"/>
    <x v="0"/>
    <n v="9623195.8662999999"/>
    <n v="269449484.25639999"/>
    <n v="28"/>
    <n v="153971133.8608"/>
  </r>
  <r>
    <x v="0"/>
    <n v="16.5"/>
    <x v="1"/>
    <x v="0"/>
    <x v="0"/>
    <n v="12479899.367699999"/>
    <n v="396583468.79579997"/>
    <n v="31.7777777777778"/>
    <n v="205918339.56704998"/>
  </r>
  <r>
    <x v="0"/>
    <n v="17"/>
    <x v="1"/>
    <x v="0"/>
    <x v="0"/>
    <n v="29108708.408399999"/>
    <n v="1018662104.5469"/>
    <n v="34.995098039215698"/>
    <n v="494848042.94279999"/>
  </r>
  <r>
    <x v="0"/>
    <n v="17.5"/>
    <x v="1"/>
    <x v="0"/>
    <x v="0"/>
    <n v="28673625.362199999"/>
    <n v="1040758072.2126"/>
    <n v="36.296703296703299"/>
    <n v="501788443.83849996"/>
  </r>
  <r>
    <x v="0"/>
    <n v="18"/>
    <x v="1"/>
    <x v="0"/>
    <x v="0"/>
    <n v="25184119.374699999"/>
    <n v="1002785844.1926"/>
    <n v="39.818181818181799"/>
    <n v="453314148.7446"/>
  </r>
  <r>
    <x v="0"/>
    <n v="18.5"/>
    <x v="1"/>
    <x v="0"/>
    <x v="0"/>
    <n v="27625789.898400001"/>
    <n v="1187664489.6143999"/>
    <n v="42.991150442477903"/>
    <n v="511077113.12040001"/>
  </r>
  <r>
    <x v="0"/>
    <n v="19"/>
    <x v="1"/>
    <x v="0"/>
    <x v="0"/>
    <n v="4616962.227"/>
    <n v="220844693.19150001"/>
    <n v="47.8333333333333"/>
    <n v="87722282.312999994"/>
  </r>
  <r>
    <x v="0"/>
    <n v="19.5"/>
    <x v="1"/>
    <x v="0"/>
    <x v="0"/>
    <n v="10106212.585899999"/>
    <n v="571683863.30509996"/>
    <n v="56.5675675675676"/>
    <n v="197071145.42504999"/>
  </r>
  <r>
    <x v="0"/>
    <n v="20"/>
    <x v="1"/>
    <x v="0"/>
    <x v="0"/>
    <n v="523895.57179999998"/>
    <n v="28552308.6631"/>
    <n v="54.5"/>
    <n v="10477911.435999999"/>
  </r>
  <r>
    <x v="0"/>
    <n v="20.5"/>
    <x v="1"/>
    <x v="0"/>
    <x v="0"/>
    <n v="2840974.5617"/>
    <n v="176398693.2401"/>
    <n v="62.090909090909101"/>
    <n v="58239978.514849998"/>
  </r>
  <r>
    <x v="0"/>
    <n v="21"/>
    <x v="1"/>
    <x v="0"/>
    <x v="0"/>
    <n v="4529385.4340000004"/>
    <n v="322233420.87599999"/>
    <n v="71.142857142857096"/>
    <n v="95117094.114000008"/>
  </r>
  <r>
    <x v="0"/>
    <n v="21.5"/>
    <x v="1"/>
    <x v="0"/>
    <x v="0"/>
    <n v="1789822.8570000001"/>
    <n v="143185828.56"/>
    <n v="80"/>
    <n v="38481191.425499998"/>
  </r>
  <r>
    <x v="0"/>
    <n v="22"/>
    <x v="1"/>
    <x v="0"/>
    <x v="0"/>
    <n v="363976.19420000003"/>
    <n v="30210024.1186"/>
    <n v="83"/>
    <n v="8007476.2724000011"/>
  </r>
  <r>
    <x v="0"/>
    <n v="19.5"/>
    <x v="2"/>
    <x v="0"/>
    <x v="0"/>
    <n v="819422.64210000006"/>
    <n v="45068245.315499999"/>
    <n v="55"/>
    <n v="15978741.520950001"/>
  </r>
  <r>
    <x v="0"/>
    <n v="20"/>
    <x v="2"/>
    <x v="0"/>
    <x v="0"/>
    <n v="3405321.2167000002"/>
    <n v="190174092.5634"/>
    <n v="55.846153846153797"/>
    <n v="68106424.334000006"/>
  </r>
  <r>
    <x v="0"/>
    <n v="20.5"/>
    <x v="2"/>
    <x v="0"/>
    <x v="0"/>
    <n v="1291352.0734999999"/>
    <n v="76706313.165900007"/>
    <n v="59.4"/>
    <n v="26472717.506749999"/>
  </r>
  <r>
    <x v="0"/>
    <n v="21"/>
    <x v="2"/>
    <x v="0"/>
    <x v="0"/>
    <n v="2264692.7170000002"/>
    <n v="144940333.88800001"/>
    <n v="64"/>
    <n v="47558547.057000004"/>
  </r>
  <r>
    <x v="0"/>
    <n v="21.5"/>
    <x v="2"/>
    <x v="0"/>
    <x v="0"/>
    <n v="715929.14280000003"/>
    <n v="45819465.139200002"/>
    <n v="64"/>
    <n v="15392476.5702"/>
  </r>
  <r>
    <x v="0"/>
    <n v="22.5"/>
    <x v="2"/>
    <x v="0"/>
    <x v="0"/>
    <n v="357273.57370000001"/>
    <n v="27510065.174899999"/>
    <n v="77"/>
    <n v="8038655.4082500003"/>
  </r>
  <r>
    <x v="0"/>
    <n v="24"/>
    <x v="2"/>
    <x v="0"/>
    <x v="0"/>
    <n v="372674.07049999997"/>
    <n v="37267407.049999997"/>
    <n v="100"/>
    <n v="8944177.6919999998"/>
  </r>
  <r>
    <x v="0"/>
    <n v="20"/>
    <x v="3"/>
    <x v="0"/>
    <x v="0"/>
    <n v="523895.57179999998"/>
    <n v="27242569.733600002"/>
    <n v="52"/>
    <n v="10477911.435999999"/>
  </r>
  <r>
    <x v="0"/>
    <n v="22"/>
    <x v="3"/>
    <x v="0"/>
    <x v="0"/>
    <n v="363976.19420000003"/>
    <n v="22202547.8462"/>
    <n v="61"/>
    <n v="8007476.2724000011"/>
  </r>
  <r>
    <x v="0"/>
    <n v="23.5"/>
    <x v="3"/>
    <x v="0"/>
    <x v="0"/>
    <n v="720050.20140000002"/>
    <n v="73445120.542799994"/>
    <n v="102"/>
    <n v="16921179.732900001"/>
  </r>
  <r>
    <x v="0"/>
    <n v="16.5"/>
    <x v="1"/>
    <x v="1"/>
    <x v="0"/>
    <n v="308145.66340000002"/>
    <n v="8628078.5752000008"/>
    <n v="28"/>
    <n v="5084403.4461000003"/>
  </r>
  <r>
    <x v="0"/>
    <n v="19"/>
    <x v="1"/>
    <x v="1"/>
    <x v="0"/>
    <n v="1538987.409"/>
    <n v="71562914.5185"/>
    <n v="46.5"/>
    <n v="29240760.770999998"/>
  </r>
  <r>
    <x v="0"/>
    <n v="19.5"/>
    <x v="1"/>
    <x v="1"/>
    <x v="0"/>
    <n v="1092563.5227999999"/>
    <n v="58725289.350500003"/>
    <n v="53.75"/>
    <n v="21304988.694599997"/>
  </r>
  <r>
    <x v="0"/>
    <n v="21.5"/>
    <x v="1"/>
    <x v="1"/>
    <x v="0"/>
    <n v="357964.57140000002"/>
    <n v="23625661.712400001"/>
    <n v="66"/>
    <n v="7696238.2851"/>
  </r>
  <r>
    <x v="0"/>
    <n v="19.5"/>
    <x v="2"/>
    <x v="1"/>
    <x v="0"/>
    <n v="273140.88069999998"/>
    <n v="13383903.154300001"/>
    <n v="49"/>
    <n v="5326247.1736499993"/>
  </r>
  <r>
    <x v="0"/>
    <n v="21"/>
    <x v="2"/>
    <x v="1"/>
    <x v="0"/>
    <n v="323527.53100000002"/>
    <n v="17794014.204999998"/>
    <n v="55"/>
    <n v="6794078.1510000005"/>
  </r>
  <r>
    <x v="0"/>
    <n v="21.5"/>
    <x v="2"/>
    <x v="1"/>
    <x v="0"/>
    <n v="357964.57140000002"/>
    <n v="27563271.9978"/>
    <n v="77"/>
    <n v="7696238.2851"/>
  </r>
  <r>
    <x v="0"/>
    <n v="22.5"/>
    <x v="2"/>
    <x v="1"/>
    <x v="0"/>
    <n v="1429094.2948"/>
    <n v="114327543.58400001"/>
    <n v="80"/>
    <n v="32154621.633000001"/>
  </r>
  <r>
    <x v="0"/>
    <n v="20"/>
    <x v="3"/>
    <x v="1"/>
    <x v="0"/>
    <n v="523895.57179999998"/>
    <n v="27766465.305399999"/>
    <n v="53"/>
    <n v="10477911.435999999"/>
  </r>
  <r>
    <x v="0"/>
    <n v="21"/>
    <x v="3"/>
    <x v="1"/>
    <x v="0"/>
    <n v="323527.53100000002"/>
    <n v="21676344.577"/>
    <n v="67"/>
    <n v="6794078.1510000005"/>
  </r>
  <r>
    <x v="0"/>
    <n v="22.5"/>
    <x v="3"/>
    <x v="1"/>
    <x v="0"/>
    <n v="357273.57370000001"/>
    <n v="24651876.585299999"/>
    <n v="69"/>
    <n v="8038655.4082500003"/>
  </r>
  <r>
    <x v="0"/>
    <n v="23.5"/>
    <x v="3"/>
    <x v="1"/>
    <x v="0"/>
    <n v="360025.10070000001"/>
    <n v="36002510.07"/>
    <n v="100"/>
    <n v="8460589.8664500006"/>
  </r>
  <r>
    <x v="0"/>
    <n v="25"/>
    <x v="3"/>
    <x v="1"/>
    <x v="0"/>
    <n v="755229.38600000006"/>
    <n v="75145323.907000005"/>
    <n v="99.5"/>
    <n v="18880734.650000002"/>
  </r>
  <r>
    <x v="0"/>
    <n v="26"/>
    <x v="3"/>
    <x v="1"/>
    <x v="0"/>
    <n v="362956.69939999998"/>
    <n v="52265764.713600002"/>
    <n v="144"/>
    <n v="9436874.1843999997"/>
  </r>
  <r>
    <x v="0"/>
    <n v="26.5"/>
    <x v="3"/>
    <x v="1"/>
    <x v="0"/>
    <n v="377614.69300000003"/>
    <n v="58152662.722000003"/>
    <n v="154"/>
    <n v="10006789.364500001"/>
  </r>
  <r>
    <x v="1"/>
    <n v="19"/>
    <x v="2"/>
    <x v="0"/>
    <x v="0"/>
    <n v="5387330.2446999997"/>
    <n v="339401805.41610003"/>
    <n v="63"/>
    <n v="102359274.64929999"/>
  </r>
  <r>
    <x v="1"/>
    <n v="22.5"/>
    <x v="3"/>
    <x v="2"/>
    <x v="1"/>
    <n v="1395800.4915"/>
    <n v="117247241.286"/>
    <n v="84"/>
    <n v="31405511.05875"/>
  </r>
  <r>
    <x v="1"/>
    <n v="8.5"/>
    <x v="0"/>
    <x v="0"/>
    <x v="0"/>
    <n v="720147.27599999995"/>
    <n v="2160441.8280000002"/>
    <n v="3"/>
    <n v="6121251.8459999999"/>
  </r>
  <r>
    <x v="1"/>
    <n v="9.5"/>
    <x v="0"/>
    <x v="0"/>
    <x v="0"/>
    <n v="192039.27359999999"/>
    <n v="912186.54960000003"/>
    <n v="4.75"/>
    <n v="1824373.0991999998"/>
  </r>
  <r>
    <x v="1"/>
    <n v="10.5"/>
    <x v="1"/>
    <x v="0"/>
    <x v="0"/>
    <n v="619562.23719999997"/>
    <n v="18586867.116"/>
    <n v="30"/>
    <n v="6505403.4906000001"/>
  </r>
  <r>
    <x v="1"/>
    <n v="17"/>
    <x v="1"/>
    <x v="0"/>
    <x v="0"/>
    <n v="4301569.29"/>
    <n v="162025776.59"/>
    <n v="37.6666666666667"/>
    <n v="73126677.930000007"/>
  </r>
  <r>
    <x v="1"/>
    <n v="18.5"/>
    <x v="1"/>
    <x v="0"/>
    <x v="0"/>
    <n v="2967698.4160000002"/>
    <n v="136514127.13600001"/>
    <n v="46"/>
    <n v="54902420.696000002"/>
  </r>
  <r>
    <x v="1"/>
    <n v="19"/>
    <x v="1"/>
    <x v="0"/>
    <x v="0"/>
    <n v="3169017.7910000002"/>
    <n v="186972049.669"/>
    <n v="59"/>
    <n v="60211338.029000007"/>
  </r>
  <r>
    <x v="1"/>
    <n v="19.5"/>
    <x v="1"/>
    <x v="0"/>
    <x v="0"/>
    <n v="11661272.3605"/>
    <n v="604720266.69449997"/>
    <n v="51.857142857142897"/>
    <n v="227394811.02975002"/>
  </r>
  <r>
    <x v="1"/>
    <n v="20"/>
    <x v="1"/>
    <x v="0"/>
    <x v="0"/>
    <n v="9868246.7183999997"/>
    <n v="629453165.68079996"/>
    <n v="63.785714285714299"/>
    <n v="197364934.368"/>
  </r>
  <r>
    <x v="1"/>
    <n v="20.5"/>
    <x v="1"/>
    <x v="0"/>
    <x v="0"/>
    <n v="7017727.7394000003"/>
    <n v="453033312.95459998"/>
    <n v="64.5555555555556"/>
    <n v="143863418.6577"/>
  </r>
  <r>
    <x v="1"/>
    <n v="21"/>
    <x v="1"/>
    <x v="0"/>
    <x v="0"/>
    <n v="6816287.2954000002"/>
    <n v="478342984.9066"/>
    <n v="70.176470588235304"/>
    <n v="143142033.20340002"/>
  </r>
  <r>
    <x v="1"/>
    <n v="22"/>
    <x v="1"/>
    <x v="0"/>
    <x v="0"/>
    <n v="2245289.8135000002"/>
    <n v="161660866.572"/>
    <n v="72"/>
    <n v="49396375.897"/>
  </r>
  <r>
    <x v="1"/>
    <n v="20"/>
    <x v="2"/>
    <x v="0"/>
    <x v="0"/>
    <n v="4581685.9764"/>
    <n v="233665984.79640001"/>
    <n v="51"/>
    <n v="91633719.527999997"/>
  </r>
  <r>
    <x v="1"/>
    <n v="21"/>
    <x v="2"/>
    <x v="0"/>
    <x v="1"/>
    <n v="4009580.7620000001"/>
    <n v="272651491.81599998"/>
    <n v="68"/>
    <n v="84201196.002000004"/>
  </r>
  <r>
    <x v="1"/>
    <n v="22"/>
    <x v="2"/>
    <x v="0"/>
    <x v="1"/>
    <n v="8532101.2913000006"/>
    <n v="708613465.14059997"/>
    <n v="83.052631578947398"/>
    <n v="187706228.4086"/>
  </r>
  <r>
    <x v="1"/>
    <n v="23"/>
    <x v="2"/>
    <x v="0"/>
    <x v="0"/>
    <n v="805236.11820000003"/>
    <n v="70860778.401600003"/>
    <n v="88"/>
    <n v="18520430.718600001"/>
  </r>
  <r>
    <x v="1"/>
    <n v="23.5"/>
    <x v="2"/>
    <x v="0"/>
    <x v="0"/>
    <n v="415354.52710000001"/>
    <n v="39874034.601599999"/>
    <n v="96"/>
    <n v="9760831.3868499994"/>
  </r>
  <r>
    <x v="1"/>
    <n v="25.5"/>
    <x v="2"/>
    <x v="0"/>
    <x v="1"/>
    <n v="310482.24440000003"/>
    <n v="39741727.283200003"/>
    <n v="128"/>
    <n v="7917297.2322000004"/>
  </r>
  <r>
    <x v="1"/>
    <n v="21.5"/>
    <x v="3"/>
    <x v="0"/>
    <x v="1"/>
    <n v="1759727.77"/>
    <n v="114382305.05"/>
    <n v="65"/>
    <n v="37834147.055"/>
  </r>
  <r>
    <x v="1"/>
    <n v="22"/>
    <x v="3"/>
    <x v="0"/>
    <x v="1"/>
    <n v="3143405.7389000002"/>
    <n v="254615864.85089999"/>
    <n v="81"/>
    <n v="69154926.255800009"/>
  </r>
  <r>
    <x v="1"/>
    <n v="22"/>
    <x v="6"/>
    <x v="0"/>
    <x v="1"/>
    <n v="449057.96269999997"/>
    <n v="31434057.388999999"/>
    <n v="70"/>
    <n v="9879275.1793999989"/>
  </r>
  <r>
    <x v="1"/>
    <n v="23"/>
    <x v="6"/>
    <x v="0"/>
    <x v="1"/>
    <n v="402618.05910000001"/>
    <n v="30598972.491599999"/>
    <n v="76"/>
    <n v="9260215.3593000006"/>
  </r>
  <r>
    <x v="1"/>
    <n v="23.5"/>
    <x v="5"/>
    <x v="0"/>
    <x v="1"/>
    <n v="415354.52710000001"/>
    <n v="37381907.439000003"/>
    <n v="90"/>
    <n v="9760831.3868499994"/>
  </r>
  <r>
    <x v="1"/>
    <n v="18"/>
    <x v="1"/>
    <x v="2"/>
    <x v="1"/>
    <n v="8332731.7290000003"/>
    <n v="391638391.26300001"/>
    <n v="47"/>
    <n v="149989171.12200001"/>
  </r>
  <r>
    <x v="1"/>
    <n v="17.5"/>
    <x v="2"/>
    <x v="2"/>
    <x v="1"/>
    <n v="6574114.6698000003"/>
    <n v="302409274.81080002"/>
    <n v="46"/>
    <n v="115047006.72150001"/>
  </r>
  <r>
    <x v="1"/>
    <n v="19"/>
    <x v="2"/>
    <x v="2"/>
    <x v="1"/>
    <n v="6971839.1402000003"/>
    <n v="397394830.9914"/>
    <n v="57"/>
    <n v="132464943.6638"/>
  </r>
  <r>
    <x v="1"/>
    <n v="15.5"/>
    <x v="1"/>
    <x v="0"/>
    <x v="1"/>
    <n v="268234.93719999999"/>
    <n v="7242343.3043999998"/>
    <n v="27"/>
    <n v="4157641.5266"/>
  </r>
  <r>
    <x v="1"/>
    <n v="16"/>
    <x v="1"/>
    <x v="0"/>
    <x v="1"/>
    <n v="732584.93500000006"/>
    <n v="23442717.920000002"/>
    <n v="32"/>
    <n v="11721358.960000001"/>
  </r>
  <r>
    <x v="1"/>
    <n v="16.5"/>
    <x v="1"/>
    <x v="0"/>
    <x v="1"/>
    <n v="595537.67059999995"/>
    <n v="19057205.459199999"/>
    <n v="32"/>
    <n v="9826371.5648999996"/>
  </r>
  <r>
    <x v="1"/>
    <n v="17"/>
    <x v="1"/>
    <x v="0"/>
    <x v="1"/>
    <n v="4660033.3975"/>
    <n v="162384240.69749999"/>
    <n v="34.846153846153797"/>
    <n v="79220567.757499993"/>
  </r>
  <r>
    <x v="1"/>
    <n v="17.5"/>
    <x v="1"/>
    <x v="0"/>
    <x v="1"/>
    <n v="10289918.613600001"/>
    <n v="389301920.88120002"/>
    <n v="37.8333333333333"/>
    <n v="180073575.73800001"/>
  </r>
  <r>
    <x v="1"/>
    <n v="18"/>
    <x v="1"/>
    <x v="0"/>
    <x v="1"/>
    <n v="2777577.2429999998"/>
    <n v="108325512.477"/>
    <n v="39"/>
    <n v="49996390.373999998"/>
  </r>
  <r>
    <x v="1"/>
    <n v="18.5"/>
    <x v="1"/>
    <x v="0"/>
    <x v="1"/>
    <n v="5638626.9903999995"/>
    <n v="273325024.11360002"/>
    <n v="48.473684210526301"/>
    <n v="104314599.32239999"/>
  </r>
  <r>
    <x v="1"/>
    <n v="19"/>
    <x v="1"/>
    <x v="0"/>
    <x v="1"/>
    <n v="7922544.4775"/>
    <n v="398979339.88690001"/>
    <n v="50.36"/>
    <n v="150528345.07249999"/>
  </r>
  <r>
    <x v="1"/>
    <n v="19.5"/>
    <x v="1"/>
    <x v="0"/>
    <x v="1"/>
    <n v="5330867.3647999996"/>
    <n v="291198629.80220002"/>
    <n v="54.625"/>
    <n v="103951913.61359999"/>
  </r>
  <r>
    <x v="1"/>
    <n v="20"/>
    <x v="1"/>
    <x v="0"/>
    <x v="1"/>
    <n v="7401185.0388000002"/>
    <n v="452177162.13239998"/>
    <n v="61.095238095238102"/>
    <n v="148023700.77599999"/>
  </r>
  <r>
    <x v="1"/>
    <n v="17"/>
    <x v="2"/>
    <x v="0"/>
    <x v="1"/>
    <n v="2150784.645"/>
    <n v="75277462.575000003"/>
    <n v="35"/>
    <n v="36563338.965000004"/>
  </r>
  <r>
    <x v="1"/>
    <n v="18.5"/>
    <x v="2"/>
    <x v="0"/>
    <x v="1"/>
    <n v="2374158.7327999999"/>
    <n v="111585460.44159999"/>
    <n v="47"/>
    <n v="43921936.5568"/>
  </r>
  <r>
    <x v="1"/>
    <n v="19.5"/>
    <x v="2"/>
    <x v="0"/>
    <x v="1"/>
    <n v="1999075.2618"/>
    <n v="101952838.35179999"/>
    <n v="51"/>
    <n v="38981967.605099998"/>
  </r>
  <r>
    <x v="1"/>
    <n v="20"/>
    <x v="2"/>
    <x v="0"/>
    <x v="1"/>
    <n v="704874.76560000004"/>
    <n v="44407110.232799999"/>
    <n v="63"/>
    <n v="14097495.312000001"/>
  </r>
  <r>
    <x v="1"/>
    <n v="20.5"/>
    <x v="2"/>
    <x v="0"/>
    <x v="1"/>
    <n v="21832930.744800001"/>
    <n v="1331418901.6695001"/>
    <n v="60.982142857142797"/>
    <n v="447575080.26840001"/>
  </r>
  <r>
    <x v="1"/>
    <n v="21"/>
    <x v="2"/>
    <x v="0"/>
    <x v="1"/>
    <n v="17642155.3528"/>
    <n v="1204478060.9047999"/>
    <n v="68.272727272727295"/>
    <n v="370485262.40880001"/>
  </r>
  <r>
    <x v="1"/>
    <n v="21.5"/>
    <x v="2"/>
    <x v="0"/>
    <x v="1"/>
    <n v="11438230.505000001"/>
    <n v="854347832.33500004"/>
    <n v="74.692307692307693"/>
    <n v="245921955.85750002"/>
  </r>
  <r>
    <x v="1"/>
    <n v="22"/>
    <x v="2"/>
    <x v="0"/>
    <x v="1"/>
    <n v="8981159.2540000007"/>
    <n v="741394696.41770005"/>
    <n v="82.55"/>
    <n v="197585503.588"/>
  </r>
  <r>
    <x v="1"/>
    <n v="22.5"/>
    <x v="2"/>
    <x v="0"/>
    <x v="1"/>
    <n v="6979002.4574999996"/>
    <n v="580653004.46399999"/>
    <n v="83.2"/>
    <n v="157027555.29374999"/>
  </r>
  <r>
    <x v="1"/>
    <n v="23"/>
    <x v="2"/>
    <x v="0"/>
    <x v="1"/>
    <n v="1610472.2364000001"/>
    <n v="126019452.4983"/>
    <n v="78.25"/>
    <n v="37040861.437200002"/>
  </r>
  <r>
    <x v="1"/>
    <n v="23.5"/>
    <x v="2"/>
    <x v="0"/>
    <x v="1"/>
    <n v="1246063.5813"/>
    <n v="125852421.7113"/>
    <n v="101"/>
    <n v="29282494.160549998"/>
  </r>
  <r>
    <x v="1"/>
    <n v="24"/>
    <x v="2"/>
    <x v="0"/>
    <x v="1"/>
    <n v="714335.32579999999"/>
    <n v="80362724.152500004"/>
    <n v="112.5"/>
    <n v="17144047.819200002"/>
  </r>
  <r>
    <x v="1"/>
    <n v="25"/>
    <x v="2"/>
    <x v="0"/>
    <x v="1"/>
    <n v="261921.90169999999"/>
    <n v="29597174.892099999"/>
    <n v="113"/>
    <n v="6548047.5424999995"/>
  </r>
  <r>
    <x v="1"/>
    <n v="20"/>
    <x v="3"/>
    <x v="0"/>
    <x v="1"/>
    <n v="704874.76560000004"/>
    <n v="36653487.8112"/>
    <n v="52"/>
    <n v="14097495.312000001"/>
  </r>
  <r>
    <x v="1"/>
    <n v="21"/>
    <x v="3"/>
    <x v="0"/>
    <x v="1"/>
    <n v="1603832.3048"/>
    <n v="99437602.897599995"/>
    <n v="62"/>
    <n v="33680478.400800005"/>
  </r>
  <r>
    <x v="1"/>
    <n v="21.5"/>
    <x v="3"/>
    <x v="0"/>
    <x v="1"/>
    <n v="3959387.4824999999"/>
    <n v="267918552.98249999"/>
    <n v="67.6666666666667"/>
    <n v="85126830.873750001"/>
  </r>
  <r>
    <x v="1"/>
    <n v="22"/>
    <x v="3"/>
    <x v="0"/>
    <x v="1"/>
    <n v="11226449.067500001"/>
    <n v="844678027.83870006"/>
    <n v="75.239999999999995"/>
    <n v="246981879.48500001"/>
  </r>
  <r>
    <x v="1"/>
    <n v="22.5"/>
    <x v="3"/>
    <x v="0"/>
    <x v="1"/>
    <n v="6513735.6270000003"/>
    <n v="540174790.2105"/>
    <n v="82.928571428571402"/>
    <n v="146559051.60750002"/>
  </r>
  <r>
    <x v="1"/>
    <n v="23"/>
    <x v="3"/>
    <x v="0"/>
    <x v="1"/>
    <n v="3220944.4728000001"/>
    <n v="283845731.66549999"/>
    <n v="88.125"/>
    <n v="74081722.874400005"/>
  </r>
  <r>
    <x v="1"/>
    <n v="23.5"/>
    <x v="3"/>
    <x v="0"/>
    <x v="1"/>
    <n v="1246063.5813"/>
    <n v="122114230.9674"/>
    <n v="98"/>
    <n v="29282494.160549998"/>
  </r>
  <r>
    <x v="1"/>
    <n v="24"/>
    <x v="3"/>
    <x v="0"/>
    <x v="1"/>
    <n v="357167.6629"/>
    <n v="37859772.267399997"/>
    <n v="106"/>
    <n v="8572023.9096000008"/>
  </r>
  <r>
    <x v="1"/>
    <n v="24.5"/>
    <x v="3"/>
    <x v="0"/>
    <x v="1"/>
    <n v="465022.24080000003"/>
    <n v="46502224.079999998"/>
    <n v="100"/>
    <n v="11393044.899600001"/>
  </r>
  <r>
    <x v="1"/>
    <n v="22.5"/>
    <x v="6"/>
    <x v="0"/>
    <x v="1"/>
    <n v="465266.83049999998"/>
    <n v="37221346.439999998"/>
    <n v="80"/>
    <n v="10468503.686249999"/>
  </r>
  <r>
    <x v="1"/>
    <n v="23.5"/>
    <x v="6"/>
    <x v="0"/>
    <x v="1"/>
    <n v="415354.52710000001"/>
    <n v="38627971.020300001"/>
    <n v="93"/>
    <n v="9760831.3868499994"/>
  </r>
  <r>
    <x v="1"/>
    <n v="24.5"/>
    <x v="6"/>
    <x v="0"/>
    <x v="1"/>
    <n v="465022.24080000003"/>
    <n v="53942579.932800002"/>
    <n v="116"/>
    <n v="11393044.899600001"/>
  </r>
  <r>
    <x v="1"/>
    <n v="20.5"/>
    <x v="2"/>
    <x v="1"/>
    <x v="1"/>
    <n v="389873.76329999999"/>
    <n v="25731668.377799999"/>
    <n v="66"/>
    <n v="7992412.1476499997"/>
  </r>
  <r>
    <x v="1"/>
    <n v="21"/>
    <x v="2"/>
    <x v="1"/>
    <x v="1"/>
    <n v="400958.07620000001"/>
    <n v="28468023.4102"/>
    <n v="71"/>
    <n v="8420119.6002000012"/>
  </r>
  <r>
    <x v="1"/>
    <n v="21"/>
    <x v="3"/>
    <x v="1"/>
    <x v="1"/>
    <n v="4410538.8382000001"/>
    <n v="250999755.70120001"/>
    <n v="56.909090909090899"/>
    <n v="92621315.602200001"/>
  </r>
  <r>
    <x v="1"/>
    <n v="23.5"/>
    <x v="6"/>
    <x v="1"/>
    <x v="1"/>
    <n v="415354.52710000001"/>
    <n v="40704743.6558"/>
    <n v="98"/>
    <n v="9760831.3868499994"/>
  </r>
  <r>
    <x v="1"/>
    <n v="24"/>
    <x v="6"/>
    <x v="1"/>
    <x v="1"/>
    <n v="357167.6629"/>
    <n v="36073933.9529"/>
    <n v="101"/>
    <n v="8572023.9096000008"/>
  </r>
  <r>
    <x v="1"/>
    <n v="17"/>
    <x v="1"/>
    <x v="0"/>
    <x v="0"/>
    <n v="3226176.9674999998"/>
    <n v="112916193.8625"/>
    <n v="35"/>
    <n v="54845008.447499998"/>
  </r>
  <r>
    <x v="1"/>
    <n v="17.5"/>
    <x v="1"/>
    <x v="0"/>
    <x v="0"/>
    <n v="24581472.2436"/>
    <n v="991262159.77680004"/>
    <n v="40.325581395348799"/>
    <n v="430175764.26300001"/>
  </r>
  <r>
    <x v="1"/>
    <n v="18"/>
    <x v="1"/>
    <x v="0"/>
    <x v="0"/>
    <n v="27775772.43"/>
    <n v="1158249710.3310001"/>
    <n v="41.7"/>
    <n v="499963903.74000001"/>
  </r>
  <r>
    <x v="1"/>
    <n v="18.5"/>
    <x v="1"/>
    <x v="0"/>
    <x v="0"/>
    <n v="49560563.547200002"/>
    <n v="2223993192.9503999"/>
    <n v="44.874251497006"/>
    <n v="916870425.62320006"/>
  </r>
  <r>
    <x v="1"/>
    <n v="19"/>
    <x v="1"/>
    <x v="0"/>
    <x v="0"/>
    <n v="14577481.8386"/>
    <n v="744085377.32679999"/>
    <n v="51.043478260869598"/>
    <n v="276972154.93340003"/>
  </r>
  <r>
    <x v="1"/>
    <n v="19.5"/>
    <x v="1"/>
    <x v="0"/>
    <x v="0"/>
    <n v="3331792.1030000001"/>
    <n v="184914461.71650001"/>
    <n v="55.5"/>
    <n v="64969946.008500002"/>
  </r>
  <r>
    <x v="1"/>
    <n v="17"/>
    <x v="2"/>
    <x v="0"/>
    <x v="0"/>
    <n v="2509248.7524999999"/>
    <n v="92842203.842500001"/>
    <n v="37"/>
    <n v="42657228.792499997"/>
  </r>
  <r>
    <x v="1"/>
    <n v="18"/>
    <x v="2"/>
    <x v="0"/>
    <x v="0"/>
    <n v="7777216.2803999996"/>
    <n v="334420300.05720001"/>
    <n v="43"/>
    <n v="139989893.04719999"/>
  </r>
  <r>
    <x v="1"/>
    <n v="19"/>
    <x v="2"/>
    <x v="0"/>
    <x v="0"/>
    <n v="4753526.6864999998"/>
    <n v="247183387.69800001"/>
    <n v="52"/>
    <n v="90317007.043499991"/>
  </r>
  <r>
    <x v="1"/>
    <n v="8.5"/>
    <x v="0"/>
    <x v="0"/>
    <x v="0"/>
    <n v="3312677.4696"/>
    <n v="11378326.9608"/>
    <n v="3.4347826086956501"/>
    <n v="28157758.491599999"/>
  </r>
  <r>
    <x v="1"/>
    <n v="9"/>
    <x v="0"/>
    <x v="0"/>
    <x v="0"/>
    <n v="4320883.6560000004"/>
    <n v="15939259.708799999"/>
    <n v="3.68888888888889"/>
    <n v="38887952.904000007"/>
  </r>
  <r>
    <x v="1"/>
    <n v="9.5"/>
    <x v="0"/>
    <x v="0"/>
    <x v="0"/>
    <n v="864176.73120000004"/>
    <n v="3456706.9248000002"/>
    <n v="4"/>
    <n v="8209678.9464000007"/>
  </r>
  <r>
    <x v="1"/>
    <n v="16"/>
    <x v="0"/>
    <x v="0"/>
    <x v="0"/>
    <n v="366292.46750000003"/>
    <n v="8058434.2850000001"/>
    <n v="22"/>
    <n v="5860679.4800000004"/>
  </r>
  <r>
    <x v="1"/>
    <n v="15.5"/>
    <x v="1"/>
    <x v="0"/>
    <x v="0"/>
    <n v="536469.87439999997"/>
    <n v="13948216.7344"/>
    <n v="26"/>
    <n v="8315283.0532"/>
  </r>
  <r>
    <x v="1"/>
    <n v="16"/>
    <x v="1"/>
    <x v="0"/>
    <x v="0"/>
    <n v="366292.46750000003"/>
    <n v="10988774.025"/>
    <n v="30"/>
    <n v="5860679.4800000004"/>
  </r>
  <r>
    <x v="1"/>
    <n v="16.5"/>
    <x v="1"/>
    <x v="0"/>
    <x v="0"/>
    <n v="6253145.5412999997"/>
    <n v="200993963.82749999"/>
    <n v="32.142857142857103"/>
    <n v="103176901.43144999"/>
  </r>
  <r>
    <x v="1"/>
    <n v="17"/>
    <x v="1"/>
    <x v="0"/>
    <x v="0"/>
    <n v="22941702.879999999"/>
    <n v="842032188.51750004"/>
    <n v="36.703125"/>
    <n v="390008948.95999998"/>
  </r>
  <r>
    <x v="1"/>
    <n v="17.5"/>
    <x v="1"/>
    <x v="0"/>
    <x v="0"/>
    <n v="44017985.180399999"/>
    <n v="1750715319.675"/>
    <n v="39.772727272727302"/>
    <n v="770314740.65699995"/>
  </r>
  <r>
    <x v="1"/>
    <n v="18"/>
    <x v="1"/>
    <x v="0"/>
    <x v="0"/>
    <n v="72494766.042300001"/>
    <n v="3098665172.2908001"/>
    <n v="42.743295019157102"/>
    <n v="1304905788.7614"/>
  </r>
  <r>
    <x v="1"/>
    <n v="18.5"/>
    <x v="1"/>
    <x v="0"/>
    <x v="0"/>
    <n v="85469714.380799994"/>
    <n v="4039631083.8592"/>
    <n v="47.2638888888889"/>
    <n v="1581189716.0447998"/>
  </r>
  <r>
    <x v="1"/>
    <n v="19"/>
    <x v="1"/>
    <x v="0"/>
    <x v="0"/>
    <n v="78591641.216800004"/>
    <n v="4066800531.1903"/>
    <n v="51.745967741935502"/>
    <n v="1493241183.1192"/>
  </r>
  <r>
    <x v="1"/>
    <n v="19.5"/>
    <x v="1"/>
    <x v="0"/>
    <x v="0"/>
    <n v="75298501.527799994"/>
    <n v="4212051576.6125998"/>
    <n v="55.938053097345097"/>
    <n v="1468320779.7921"/>
  </r>
  <r>
    <x v="1"/>
    <n v="20"/>
    <x v="1"/>
    <x v="0"/>
    <x v="0"/>
    <n v="53218044.8028"/>
    <n v="3263217727.3452001"/>
    <n v="61.317880794701999"/>
    <n v="1064360896.056"/>
  </r>
  <r>
    <x v="1"/>
    <n v="20.5"/>
    <x v="1"/>
    <x v="0"/>
    <x v="0"/>
    <n v="34308891.170400001"/>
    <n v="2315850154.0019999"/>
    <n v="67.5"/>
    <n v="703332268.99320006"/>
  </r>
  <r>
    <x v="1"/>
    <n v="21"/>
    <x v="1"/>
    <x v="0"/>
    <x v="0"/>
    <n v="7618203.4478000002"/>
    <n v="543298193.25100005"/>
    <n v="71.315789473684205"/>
    <n v="159982272.40380001"/>
  </r>
  <r>
    <x v="1"/>
    <n v="21.5"/>
    <x v="1"/>
    <x v="0"/>
    <x v="0"/>
    <n v="1759727.77"/>
    <n v="131099718.86499999"/>
    <n v="74.5"/>
    <n v="37834147.055"/>
  </r>
  <r>
    <x v="1"/>
    <n v="22.5"/>
    <x v="1"/>
    <x v="0"/>
    <x v="0"/>
    <n v="1861067.3219999999"/>
    <n v="184245664.87799999"/>
    <n v="99"/>
    <n v="41874014.744999997"/>
  </r>
  <r>
    <x v="1"/>
    <n v="17"/>
    <x v="2"/>
    <x v="0"/>
    <x v="0"/>
    <n v="1792320.5375000001"/>
    <n v="62731218.8125"/>
    <n v="35"/>
    <n v="30469449.137500003"/>
  </r>
  <r>
    <x v="1"/>
    <n v="18.5"/>
    <x v="2"/>
    <x v="0"/>
    <x v="0"/>
    <n v="5935396.8320000004"/>
    <n v="289647365.4016"/>
    <n v="48.8"/>
    <n v="109804841.392"/>
  </r>
  <r>
    <x v="1"/>
    <n v="19"/>
    <x v="2"/>
    <x v="0"/>
    <x v="0"/>
    <n v="3485919.5701000001"/>
    <n v="191725576.35550001"/>
    <n v="55"/>
    <n v="66232471.831900001"/>
  </r>
  <r>
    <x v="1"/>
    <n v="19.5"/>
    <x v="2"/>
    <x v="0"/>
    <x v="0"/>
    <n v="7996301.0471999999"/>
    <n v="418806267.34710002"/>
    <n v="52.375"/>
    <n v="155927870.42039999"/>
  </r>
  <r>
    <x v="1"/>
    <n v="20"/>
    <x v="2"/>
    <x v="0"/>
    <x v="0"/>
    <n v="14802370.0776"/>
    <n v="866995961.68799996"/>
    <n v="58.571428571428598"/>
    <n v="296047401.55199999"/>
  </r>
  <r>
    <x v="1"/>
    <n v="20.5"/>
    <x v="2"/>
    <x v="0"/>
    <x v="0"/>
    <n v="389873.76329999999"/>
    <n v="29240532.247499999"/>
    <n v="75"/>
    <n v="7992412.1476499997"/>
  </r>
  <r>
    <x v="1"/>
    <n v="21"/>
    <x v="2"/>
    <x v="0"/>
    <x v="0"/>
    <n v="8420119.6001999993"/>
    <n v="639528131.53900003"/>
    <n v="75.952380952380906"/>
    <n v="176822511.60419998"/>
  </r>
  <r>
    <x v="1"/>
    <n v="21.5"/>
    <x v="2"/>
    <x v="0"/>
    <x v="0"/>
    <n v="21116733.239999998"/>
    <n v="1581995265.23"/>
    <n v="74.9166666666667"/>
    <n v="454009764.65999997"/>
  </r>
  <r>
    <x v="1"/>
    <n v="22"/>
    <x v="2"/>
    <x v="0"/>
    <x v="0"/>
    <n v="3592463.7015999998"/>
    <n v="256861154.66440001"/>
    <n v="71.5"/>
    <n v="79034201.435199991"/>
  </r>
  <r>
    <x v="1"/>
    <n v="22.5"/>
    <x v="2"/>
    <x v="0"/>
    <x v="0"/>
    <n v="6513735.6270000003"/>
    <n v="539244256.54949999"/>
    <n v="82.785714285714306"/>
    <n v="146559051.60750002"/>
  </r>
  <r>
    <x v="1"/>
    <n v="23"/>
    <x v="2"/>
    <x v="0"/>
    <x v="0"/>
    <n v="2013090.2955"/>
    <n v="171917911.23570001"/>
    <n v="85.4"/>
    <n v="46301076.796499997"/>
  </r>
  <r>
    <x v="1"/>
    <n v="23.5"/>
    <x v="2"/>
    <x v="0"/>
    <x v="0"/>
    <n v="1246063.5813"/>
    <n v="121698876.4403"/>
    <n v="97.6666666666667"/>
    <n v="29282494.160549998"/>
  </r>
  <r>
    <x v="1"/>
    <n v="24"/>
    <x v="2"/>
    <x v="0"/>
    <x v="0"/>
    <n v="714335.32579999999"/>
    <n v="78934053.5009"/>
    <n v="110.5"/>
    <n v="17144047.819200002"/>
  </r>
  <r>
    <x v="1"/>
    <n v="21.5"/>
    <x v="3"/>
    <x v="0"/>
    <x v="0"/>
    <n v="879863.88500000001"/>
    <n v="68629383.030000001"/>
    <n v="78"/>
    <n v="18917073.5275"/>
  </r>
  <r>
    <x v="1"/>
    <n v="22"/>
    <x v="3"/>
    <x v="0"/>
    <x v="0"/>
    <n v="449057.96269999997"/>
    <n v="34577463.127899997"/>
    <n v="77"/>
    <n v="9879275.1793999989"/>
  </r>
  <r>
    <x v="1"/>
    <n v="22.5"/>
    <x v="3"/>
    <x v="0"/>
    <x v="0"/>
    <n v="930533.66099999996"/>
    <n v="66998423.592"/>
    <n v="72"/>
    <n v="20937007.372499999"/>
  </r>
  <r>
    <x v="1"/>
    <n v="23.5"/>
    <x v="3"/>
    <x v="0"/>
    <x v="0"/>
    <n v="415354.52710000001"/>
    <n v="41535452.710000001"/>
    <n v="100"/>
    <n v="9760831.3868499994"/>
  </r>
  <r>
    <x v="1"/>
    <n v="29.5"/>
    <x v="4"/>
    <x v="0"/>
    <x v="0"/>
    <n v="619562.23719999997"/>
    <n v="128868945.33759999"/>
    <n v="208"/>
    <n v="18277085.997400001"/>
  </r>
  <r>
    <x v="1"/>
    <n v="17"/>
    <x v="1"/>
    <x v="1"/>
    <x v="0"/>
    <n v="1792320.5375000001"/>
    <n v="73485142.037499994"/>
    <n v="41"/>
    <n v="30469449.137500003"/>
  </r>
  <r>
    <x v="1"/>
    <n v="19.5"/>
    <x v="2"/>
    <x v="1"/>
    <x v="0"/>
    <n v="2665433.6823999998"/>
    <n v="154595153.5792"/>
    <n v="58"/>
    <n v="51975956.806799993"/>
  </r>
  <r>
    <x v="1"/>
    <n v="21.5"/>
    <x v="2"/>
    <x v="1"/>
    <x v="0"/>
    <n v="439931.9425"/>
    <n v="30795235.975000001"/>
    <n v="70"/>
    <n v="9458536.7637499999"/>
  </r>
  <r>
    <x v="1"/>
    <n v="22.5"/>
    <x v="2"/>
    <x v="1"/>
    <x v="0"/>
    <n v="930533.66099999996"/>
    <n v="80956428.506999999"/>
    <n v="87"/>
    <n v="20937007.372499999"/>
  </r>
  <r>
    <x v="1"/>
    <n v="23.5"/>
    <x v="2"/>
    <x v="1"/>
    <x v="0"/>
    <n v="415354.52710000001"/>
    <n v="46104352.508100003"/>
    <n v="111"/>
    <n v="9760831.3868499994"/>
  </r>
  <r>
    <x v="1"/>
    <n v="25"/>
    <x v="2"/>
    <x v="1"/>
    <x v="0"/>
    <n v="261921.90169999999"/>
    <n v="34835612.926100001"/>
    <n v="133"/>
    <n v="6548047.5424999995"/>
  </r>
  <r>
    <x v="1"/>
    <n v="21.5"/>
    <x v="3"/>
    <x v="1"/>
    <x v="0"/>
    <n v="439931.9425"/>
    <n v="25955984.607500002"/>
    <n v="59"/>
    <n v="9458536.7637499999"/>
  </r>
  <r>
    <x v="1"/>
    <n v="22"/>
    <x v="3"/>
    <x v="1"/>
    <x v="0"/>
    <n v="2694347.7762000002"/>
    <n v="233510140.604"/>
    <n v="86.6666666666667"/>
    <n v="59275651.076400004"/>
  </r>
  <r>
    <x v="1"/>
    <n v="23"/>
    <x v="3"/>
    <x v="1"/>
    <x v="0"/>
    <n v="402618.05910000001"/>
    <n v="32612062.787099998"/>
    <n v="81"/>
    <n v="9260215.3593000006"/>
  </r>
  <r>
    <x v="1"/>
    <n v="23.5"/>
    <x v="3"/>
    <x v="1"/>
    <x v="0"/>
    <n v="415354.52710000001"/>
    <n v="49011834.197800003"/>
    <n v="118"/>
    <n v="9760831.3868499994"/>
  </r>
  <r>
    <x v="1"/>
    <n v="24"/>
    <x v="3"/>
    <x v="1"/>
    <x v="0"/>
    <n v="357167.6629"/>
    <n v="46788963.839900002"/>
    <n v="131"/>
    <n v="8572023.9096000008"/>
  </r>
  <r>
    <x v="1"/>
    <n v="21.5"/>
    <x v="6"/>
    <x v="1"/>
    <x v="0"/>
    <n v="439931.9425"/>
    <n v="28595576.262499999"/>
    <n v="65"/>
    <n v="9458536.7637499999"/>
  </r>
  <r>
    <x v="2"/>
    <n v="22.5"/>
    <x v="3"/>
    <x v="2"/>
    <x v="1"/>
    <n v="292149.25099999999"/>
    <n v="24540537.083999999"/>
    <n v="84"/>
    <n v="6573358.1475"/>
  </r>
  <r>
    <x v="2"/>
    <n v="8.5"/>
    <x v="0"/>
    <x v="0"/>
    <x v="0"/>
    <n v="95153.965700000001"/>
    <n v="285461.8971"/>
    <n v="3"/>
    <n v="808808.70845000003"/>
  </r>
  <r>
    <x v="2"/>
    <n v="16.5"/>
    <x v="1"/>
    <x v="0"/>
    <x v="0"/>
    <n v="198372.80360000001"/>
    <n v="7339793.7331999997"/>
    <n v="37"/>
    <n v="3273151.2594000003"/>
  </r>
  <r>
    <x v="2"/>
    <n v="17.5"/>
    <x v="1"/>
    <x v="0"/>
    <x v="0"/>
    <n v="639936.1"/>
    <n v="27389265.079999998"/>
    <n v="42.8"/>
    <n v="11198881.75"/>
  </r>
  <r>
    <x v="2"/>
    <n v="18.5"/>
    <x v="1"/>
    <x v="0"/>
    <x v="0"/>
    <n v="837577.37120000005"/>
    <n v="39994319.474799998"/>
    <n v="47.75"/>
    <n v="15495181.3672"/>
  </r>
  <r>
    <x v="2"/>
    <n v="19"/>
    <x v="1"/>
    <x v="0"/>
    <x v="0"/>
    <n v="393305.05"/>
    <n v="21730104.012499999"/>
    <n v="55.25"/>
    <n v="7472795.9500000002"/>
  </r>
  <r>
    <x v="2"/>
    <n v="19.5"/>
    <x v="1"/>
    <x v="0"/>
    <x v="0"/>
    <n v="575972.20319999999"/>
    <n v="32830415.582400002"/>
    <n v="57"/>
    <n v="11231457.962400001"/>
  </r>
  <r>
    <x v="2"/>
    <n v="20"/>
    <x v="1"/>
    <x v="0"/>
    <x v="0"/>
    <n v="1814604.2063"/>
    <n v="113466133.6057"/>
    <n v="62.529411764705898"/>
    <n v="36292084.126000002"/>
  </r>
  <r>
    <x v="2"/>
    <n v="20.5"/>
    <x v="1"/>
    <x v="0"/>
    <x v="0"/>
    <n v="2746678.2045"/>
    <n v="191789791.14899999"/>
    <n v="69.826086956521706"/>
    <n v="56306903.192249998"/>
  </r>
  <r>
    <x v="2"/>
    <n v="21"/>
    <x v="2"/>
    <x v="0"/>
    <x v="0"/>
    <n v="1752346.7039999999"/>
    <n v="106893148.94400001"/>
    <n v="61"/>
    <n v="36799280.783999994"/>
  </r>
  <r>
    <x v="2"/>
    <n v="21.5"/>
    <x v="2"/>
    <x v="0"/>
    <x v="1"/>
    <n v="2437973.676"/>
    <n v="181764481.84400001"/>
    <n v="74.5555555555555"/>
    <n v="52416434.034000002"/>
  </r>
  <r>
    <x v="2"/>
    <n v="22"/>
    <x v="2"/>
    <x v="0"/>
    <x v="0"/>
    <n v="640680.53280000004"/>
    <n v="48051039.960000001"/>
    <n v="75"/>
    <n v="14094971.721600002"/>
  </r>
  <r>
    <x v="2"/>
    <n v="23.5"/>
    <x v="2"/>
    <x v="0"/>
    <x v="0"/>
    <n v="156259.67079999999"/>
    <n v="15000928.3968"/>
    <n v="96"/>
    <n v="3672102.2637999998"/>
  </r>
  <r>
    <x v="2"/>
    <n v="24"/>
    <x v="2"/>
    <x v="0"/>
    <x v="0"/>
    <n v="349442.69939999998"/>
    <n v="32847613.7436"/>
    <n v="94"/>
    <n v="8386624.7855999991"/>
  </r>
  <r>
    <x v="2"/>
    <n v="25.5"/>
    <x v="2"/>
    <x v="0"/>
    <x v="0"/>
    <n v="148296.19279999999"/>
    <n v="18981912.678399999"/>
    <n v="128"/>
    <n v="3781552.9163999995"/>
  </r>
  <r>
    <x v="2"/>
    <n v="21"/>
    <x v="3"/>
    <x v="0"/>
    <x v="1"/>
    <n v="1314260.0279999999"/>
    <n v="89369681.903999999"/>
    <n v="68"/>
    <n v="27599460.588"/>
  </r>
  <r>
    <x v="2"/>
    <n v="21.5"/>
    <x v="3"/>
    <x v="0"/>
    <x v="1"/>
    <n v="406328.946"/>
    <n v="26411381.489999998"/>
    <n v="65"/>
    <n v="8736072.3389999997"/>
  </r>
  <r>
    <x v="2"/>
    <n v="22"/>
    <x v="3"/>
    <x v="0"/>
    <x v="1"/>
    <n v="800850.66599999997"/>
    <n v="64868903.946000002"/>
    <n v="81"/>
    <n v="17618714.651999999"/>
  </r>
  <r>
    <x v="2"/>
    <n v="26"/>
    <x v="3"/>
    <x v="0"/>
    <x v="1"/>
    <n v="312395.46799999999"/>
    <n v="49358483.943999998"/>
    <n v="158"/>
    <n v="8122282.1679999996"/>
  </r>
  <r>
    <x v="2"/>
    <n v="22"/>
    <x v="6"/>
    <x v="0"/>
    <x v="1"/>
    <n v="320340.26640000002"/>
    <n v="22423818.647999998"/>
    <n v="70"/>
    <n v="7047485.8608000008"/>
  </r>
  <r>
    <x v="2"/>
    <n v="23"/>
    <x v="6"/>
    <x v="0"/>
    <x v="1"/>
    <n v="651298.55759999994"/>
    <n v="56011675.953599997"/>
    <n v="86"/>
    <n v="14979866.8248"/>
  </r>
  <r>
    <x v="2"/>
    <n v="25.5"/>
    <x v="6"/>
    <x v="0"/>
    <x v="0"/>
    <n v="444888.5784"/>
    <n v="59170180.927199997"/>
    <n v="133"/>
    <n v="11344658.749199999"/>
  </r>
  <r>
    <x v="2"/>
    <n v="26"/>
    <x v="6"/>
    <x v="0"/>
    <x v="1"/>
    <n v="156197.734"/>
    <n v="19524716.75"/>
    <n v="125"/>
    <n v="4061141.0839999998"/>
  </r>
  <r>
    <x v="2"/>
    <n v="28.5"/>
    <x v="4"/>
    <x v="0"/>
    <x v="1"/>
    <n v="128066.378"/>
    <n v="26125541.112"/>
    <n v="204"/>
    <n v="3649891.773"/>
  </r>
  <r>
    <x v="2"/>
    <n v="24.5"/>
    <x v="5"/>
    <x v="0"/>
    <x v="1"/>
    <n v="200259.9057"/>
    <n v="24031188.684"/>
    <n v="120"/>
    <n v="4906367.6896500001"/>
  </r>
  <r>
    <x v="2"/>
    <n v="27"/>
    <x v="5"/>
    <x v="0"/>
    <x v="1"/>
    <n v="157622.7886"/>
    <n v="21121453.672400001"/>
    <n v="134"/>
    <n v="4255815.2922"/>
  </r>
  <r>
    <x v="2"/>
    <n v="28"/>
    <x v="8"/>
    <x v="0"/>
    <x v="1"/>
    <n v="144374.59020000001"/>
    <n v="25265553.285"/>
    <n v="175"/>
    <n v="4042488.5256000003"/>
  </r>
  <r>
    <x v="2"/>
    <n v="24"/>
    <x v="2"/>
    <x v="1"/>
    <x v="0"/>
    <n v="1397770.7975999999"/>
    <n v="170528037.30720001"/>
    <n v="122"/>
    <n v="33546499.142399997"/>
  </r>
  <r>
    <x v="2"/>
    <n v="25"/>
    <x v="2"/>
    <x v="1"/>
    <x v="1"/>
    <n v="1292498.9231"/>
    <n v="199229476.86070001"/>
    <n v="154.142857142857"/>
    <n v="32312473.077500001"/>
  </r>
  <r>
    <x v="2"/>
    <n v="25.5"/>
    <x v="2"/>
    <x v="1"/>
    <x v="0"/>
    <n v="296592.38559999998"/>
    <n v="37370640.585600004"/>
    <n v="126"/>
    <n v="7563105.832799999"/>
  </r>
  <r>
    <x v="2"/>
    <n v="26"/>
    <x v="2"/>
    <x v="1"/>
    <x v="0"/>
    <n v="156197.734"/>
    <n v="26085021.578000002"/>
    <n v="167"/>
    <n v="4061141.0839999998"/>
  </r>
  <r>
    <x v="2"/>
    <n v="27"/>
    <x v="2"/>
    <x v="1"/>
    <x v="0"/>
    <n v="157622.7886"/>
    <n v="20490962.517999999"/>
    <n v="130"/>
    <n v="4255815.2922"/>
  </r>
  <r>
    <x v="2"/>
    <n v="31.5"/>
    <x v="2"/>
    <x v="1"/>
    <x v="0"/>
    <n v="336437.99459999998"/>
    <n v="55848707.103600003"/>
    <n v="166"/>
    <n v="10597796.829899998"/>
  </r>
  <r>
    <x v="2"/>
    <n v="26"/>
    <x v="3"/>
    <x v="1"/>
    <x v="0"/>
    <n v="312395.46799999999"/>
    <n v="50920461.284000002"/>
    <n v="163"/>
    <n v="8122282.1679999996"/>
  </r>
  <r>
    <x v="2"/>
    <n v="23.5"/>
    <x v="6"/>
    <x v="1"/>
    <x v="1"/>
    <n v="312519.34159999999"/>
    <n v="35627204.942400001"/>
    <n v="114"/>
    <n v="7344204.5275999997"/>
  </r>
  <r>
    <x v="2"/>
    <n v="24.5"/>
    <x v="6"/>
    <x v="1"/>
    <x v="1"/>
    <n v="1401819.3399"/>
    <n v="150395189.1807"/>
    <n v="107.28571428571399"/>
    <n v="34344573.827550001"/>
  </r>
  <r>
    <x v="2"/>
    <n v="25.5"/>
    <x v="6"/>
    <x v="1"/>
    <x v="0"/>
    <n v="148296.19279999999"/>
    <n v="21947836.534400001"/>
    <n v="148"/>
    <n v="3781552.9163999995"/>
  </r>
  <r>
    <x v="2"/>
    <n v="27"/>
    <x v="4"/>
    <x v="1"/>
    <x v="1"/>
    <n v="157622.7886"/>
    <n v="26165382.907600001"/>
    <n v="166"/>
    <n v="4255815.2922"/>
  </r>
  <r>
    <x v="2"/>
    <n v="28"/>
    <x v="4"/>
    <x v="1"/>
    <x v="1"/>
    <n v="144374.59020000001"/>
    <n v="32917406.5656"/>
    <n v="228"/>
    <n v="4042488.5256000003"/>
  </r>
  <r>
    <x v="2"/>
    <n v="29"/>
    <x v="4"/>
    <x v="1"/>
    <x v="1"/>
    <n v="418758.7182"/>
    <n v="88497675.779599994"/>
    <n v="211.333333333333"/>
    <n v="12144002.8278"/>
  </r>
  <r>
    <x v="2"/>
    <n v="30"/>
    <x v="4"/>
    <x v="1"/>
    <x v="0"/>
    <n v="330450.28080000001"/>
    <n v="72038161.214399993"/>
    <n v="218"/>
    <n v="9913508.4240000006"/>
  </r>
  <r>
    <x v="2"/>
    <n v="27.5"/>
    <x v="5"/>
    <x v="1"/>
    <x v="1"/>
    <n v="174481.5649"/>
    <n v="34896312.979999997"/>
    <n v="200"/>
    <n v="4798243.0347499996"/>
  </r>
  <r>
    <x v="2"/>
    <n v="29"/>
    <x v="5"/>
    <x v="1"/>
    <x v="1"/>
    <n v="558344.95759999997"/>
    <n v="118369131.0112"/>
    <n v="212"/>
    <n v="16192003.770399999"/>
  </r>
  <r>
    <x v="2"/>
    <n v="31.5"/>
    <x v="5"/>
    <x v="1"/>
    <x v="1"/>
    <n v="168218.99729999999"/>
    <n v="23214221.6274"/>
    <n v="138"/>
    <n v="5298898.4149499992"/>
  </r>
  <r>
    <x v="2"/>
    <n v="29"/>
    <x v="7"/>
    <x v="1"/>
    <x v="1"/>
    <n v="139586.23939999999"/>
    <n v="24427591.895"/>
    <n v="175"/>
    <n v="4048000.9425999997"/>
  </r>
  <r>
    <x v="2"/>
    <n v="29.5"/>
    <x v="8"/>
    <x v="1"/>
    <x v="1"/>
    <n v="158985.4755"/>
    <n v="36248688.413999997"/>
    <n v="228"/>
    <n v="4690071.5272500003"/>
  </r>
  <r>
    <x v="2"/>
    <n v="32.5"/>
    <x v="8"/>
    <x v="1"/>
    <x v="1"/>
    <n v="152270.1869"/>
    <n v="42331111.9582"/>
    <n v="278"/>
    <n v="4948781.0742499996"/>
  </r>
  <r>
    <x v="2"/>
    <n v="25"/>
    <x v="2"/>
    <x v="2"/>
    <x v="1"/>
    <n v="553928.10990000004"/>
    <n v="83089216.484999999"/>
    <n v="150"/>
    <n v="13848202.747500001"/>
  </r>
  <r>
    <x v="2"/>
    <n v="15"/>
    <x v="1"/>
    <x v="0"/>
    <x v="1"/>
    <n v="3702.6107999999999"/>
    <n v="77754.826799999995"/>
    <n v="21"/>
    <n v="55539.161999999997"/>
  </r>
  <r>
    <x v="2"/>
    <n v="15.5"/>
    <x v="1"/>
    <x v="0"/>
    <x v="1"/>
    <n v="52425.508800000003"/>
    <n v="1415488.7376000001"/>
    <n v="27"/>
    <n v="812595.38640000008"/>
  </r>
  <r>
    <x v="2"/>
    <n v="16.5"/>
    <x v="1"/>
    <x v="0"/>
    <x v="1"/>
    <n v="892677.61620000005"/>
    <n v="33425817.406599998"/>
    <n v="37.4444444444444"/>
    <n v="14729180.667300001"/>
  </r>
  <r>
    <x v="2"/>
    <n v="17"/>
    <x v="1"/>
    <x v="0"/>
    <x v="1"/>
    <n v="111555.7595"/>
    <n v="4127563.1014999999"/>
    <n v="37"/>
    <n v="1896447.9114999999"/>
  </r>
  <r>
    <x v="2"/>
    <n v="17.5"/>
    <x v="1"/>
    <x v="0"/>
    <x v="1"/>
    <n v="511948.88"/>
    <n v="19966006.32"/>
    <n v="39"/>
    <n v="8959105.4000000004"/>
  </r>
  <r>
    <x v="2"/>
    <n v="18"/>
    <x v="1"/>
    <x v="0"/>
    <x v="1"/>
    <n v="1324364.0784"/>
    <n v="59154928.835199997"/>
    <n v="44.6666666666667"/>
    <n v="23838553.411200002"/>
  </r>
  <r>
    <x v="2"/>
    <n v="18.5"/>
    <x v="1"/>
    <x v="0"/>
    <x v="1"/>
    <n v="1884549.0852000001"/>
    <n v="91505327.803599998"/>
    <n v="48.5555555555556"/>
    <n v="34864158.076200001"/>
  </r>
  <r>
    <x v="2"/>
    <n v="19"/>
    <x v="1"/>
    <x v="0"/>
    <x v="1"/>
    <n v="393305.05"/>
    <n v="20845167.649999999"/>
    <n v="53"/>
    <n v="7472795.9500000002"/>
  </r>
  <r>
    <x v="2"/>
    <n v="19.5"/>
    <x v="1"/>
    <x v="0"/>
    <x v="1"/>
    <n v="2975856.3832"/>
    <n v="170007795.31119999"/>
    <n v="57.129032258064498"/>
    <n v="58029199.472400002"/>
  </r>
  <r>
    <x v="2"/>
    <n v="20"/>
    <x v="1"/>
    <x v="0"/>
    <x v="1"/>
    <n v="5443812.6189000001"/>
    <n v="338156830.9152"/>
    <n v="62.117647058823501"/>
    <n v="108876252.37800001"/>
  </r>
  <r>
    <x v="2"/>
    <n v="20.5"/>
    <x v="1"/>
    <x v="0"/>
    <x v="1"/>
    <n v="835945.5405"/>
    <n v="59352133.375500001"/>
    <n v="71"/>
    <n v="17136883.580249999"/>
  </r>
  <r>
    <x v="2"/>
    <n v="21"/>
    <x v="1"/>
    <x v="0"/>
    <x v="1"/>
    <n v="1642825.0349999999"/>
    <n v="110397842.352"/>
    <n v="67.2"/>
    <n v="34499325.734999999"/>
  </r>
  <r>
    <x v="2"/>
    <n v="21.5"/>
    <x v="1"/>
    <x v="0"/>
    <x v="1"/>
    <n v="1489872.8019999999"/>
    <n v="116210078.55599999"/>
    <n v="78"/>
    <n v="32032265.242999997"/>
  </r>
  <r>
    <x v="2"/>
    <n v="18"/>
    <x v="2"/>
    <x v="0"/>
    <x v="1"/>
    <n v="110363.6732"/>
    <n v="4414546.9280000003"/>
    <n v="40"/>
    <n v="1986546.1176"/>
  </r>
  <r>
    <x v="2"/>
    <n v="18.5"/>
    <x v="2"/>
    <x v="0"/>
    <x v="1"/>
    <n v="942274.54260000004"/>
    <n v="44286903.5022"/>
    <n v="47"/>
    <n v="17432079.0381"/>
  </r>
  <r>
    <x v="2"/>
    <n v="19"/>
    <x v="2"/>
    <x v="0"/>
    <x v="1"/>
    <n v="589957.57499999995"/>
    <n v="33430929.25"/>
    <n v="56.6666666666667"/>
    <n v="11209193.924999999"/>
  </r>
  <r>
    <x v="2"/>
    <n v="19.5"/>
    <x v="2"/>
    <x v="0"/>
    <x v="1"/>
    <n v="287986.10159999999"/>
    <n v="18911087.338399999"/>
    <n v="65.6666666666667"/>
    <n v="5615728.9812000003"/>
  </r>
  <r>
    <x v="2"/>
    <n v="20"/>
    <x v="2"/>
    <x v="0"/>
    <x v="1"/>
    <n v="2988759.8692000001"/>
    <n v="188505354.6074"/>
    <n v="63.071428571428598"/>
    <n v="59775197.384000003"/>
  </r>
  <r>
    <x v="2"/>
    <n v="20.5"/>
    <x v="2"/>
    <x v="0"/>
    <x v="1"/>
    <n v="8837138.5710000005"/>
    <n v="585281299.1415"/>
    <n v="66.229729729729698"/>
    <n v="181161340.70550001"/>
  </r>
  <r>
    <x v="2"/>
    <n v="21"/>
    <x v="2"/>
    <x v="0"/>
    <x v="1"/>
    <n v="8104603.5060000001"/>
    <n v="567431767.08899999"/>
    <n v="70.013513513513502"/>
    <n v="170196673.62599999"/>
  </r>
  <r>
    <x v="2"/>
    <n v="21.5"/>
    <x v="2"/>
    <x v="0"/>
    <x v="1"/>
    <n v="11648096.452"/>
    <n v="891214821.55999994"/>
    <n v="76.511627906976699"/>
    <n v="250434073.71799999"/>
  </r>
  <r>
    <x v="2"/>
    <n v="22"/>
    <x v="2"/>
    <x v="0"/>
    <x v="1"/>
    <n v="12333100.2564"/>
    <n v="1052157604.9908"/>
    <n v="85.3116883116883"/>
    <n v="271328205.6408"/>
  </r>
  <r>
    <x v="2"/>
    <n v="22.5"/>
    <x v="2"/>
    <x v="0"/>
    <x v="1"/>
    <n v="8764477.5299999993"/>
    <n v="781061022.54849994"/>
    <n v="89.116666666666703"/>
    <n v="197200744.42499998"/>
  </r>
  <r>
    <x v="2"/>
    <n v="23"/>
    <x v="2"/>
    <x v="0"/>
    <x v="1"/>
    <n v="7327108.773"/>
    <n v="701122897.25639999"/>
    <n v="95.688888888888897"/>
    <n v="168523501.77900001"/>
  </r>
  <r>
    <x v="2"/>
    <n v="23.5"/>
    <x v="2"/>
    <x v="0"/>
    <x v="1"/>
    <n v="6250386.8320000004"/>
    <n v="659572070.44679999"/>
    <n v="105.52500000000001"/>
    <n v="146884090.55200002"/>
  </r>
  <r>
    <x v="2"/>
    <n v="24"/>
    <x v="2"/>
    <x v="0"/>
    <x v="1"/>
    <n v="349442.69939999998"/>
    <n v="40185910.431000002"/>
    <n v="115"/>
    <n v="8386624.7855999991"/>
  </r>
  <r>
    <x v="2"/>
    <n v="24.5"/>
    <x v="2"/>
    <x v="0"/>
    <x v="1"/>
    <n v="3804938.2083000001"/>
    <n v="459997003.39289999"/>
    <n v="120.894736842105"/>
    <n v="93220986.103349999"/>
  </r>
  <r>
    <x v="2"/>
    <n v="25"/>
    <x v="2"/>
    <x v="0"/>
    <x v="1"/>
    <n v="2031069.7363"/>
    <n v="279364410.09289998"/>
    <n v="137.54545454545499"/>
    <n v="50776743.407499999"/>
  </r>
  <r>
    <x v="2"/>
    <n v="25.5"/>
    <x v="2"/>
    <x v="0"/>
    <x v="1"/>
    <n v="148296.19279999999"/>
    <n v="21206355.5704"/>
    <n v="143"/>
    <n v="3781552.9163999995"/>
  </r>
  <r>
    <x v="2"/>
    <n v="26"/>
    <x v="2"/>
    <x v="0"/>
    <x v="1"/>
    <n v="156197.734"/>
    <n v="23585857.833999999"/>
    <n v="151"/>
    <n v="4061141.0839999998"/>
  </r>
  <r>
    <x v="2"/>
    <n v="18.5"/>
    <x v="3"/>
    <x v="0"/>
    <x v="1"/>
    <n v="104697.17140000001"/>
    <n v="4816069.8843999999"/>
    <n v="46"/>
    <n v="1936897.6709"/>
  </r>
  <r>
    <x v="2"/>
    <n v="20"/>
    <x v="3"/>
    <x v="0"/>
    <x v="1"/>
    <n v="320224.27169999998"/>
    <n v="21134801.9322"/>
    <n v="66"/>
    <n v="6404485.4339999994"/>
  </r>
  <r>
    <x v="2"/>
    <n v="20.5"/>
    <x v="3"/>
    <x v="0"/>
    <x v="1"/>
    <n v="835945.5405"/>
    <n v="61501707.622500002"/>
    <n v="73.571428571428598"/>
    <n v="17136883.580249999"/>
  </r>
  <r>
    <x v="2"/>
    <n v="21"/>
    <x v="3"/>
    <x v="0"/>
    <x v="1"/>
    <n v="1533303.3659999999"/>
    <n v="102950368.86"/>
    <n v="67.142857142857096"/>
    <n v="32199370.685999997"/>
  </r>
  <r>
    <x v="2"/>
    <n v="21.5"/>
    <x v="3"/>
    <x v="0"/>
    <x v="1"/>
    <n v="7313921.0279999999"/>
    <n v="530259274.52999997"/>
    <n v="72.5"/>
    <n v="157249302.102"/>
  </r>
  <r>
    <x v="2"/>
    <n v="22"/>
    <x v="3"/>
    <x v="0"/>
    <x v="1"/>
    <n v="3203402.6639999999"/>
    <n v="254029831.2552"/>
    <n v="79.3"/>
    <n v="70474858.607999995"/>
  </r>
  <r>
    <x v="2"/>
    <n v="22.5"/>
    <x v="3"/>
    <x v="0"/>
    <x v="1"/>
    <n v="5989059.6454999996"/>
    <n v="496215502.82349998"/>
    <n v="82.853658536585399"/>
    <n v="134753842.02374998"/>
  </r>
  <r>
    <x v="2"/>
    <n v="23"/>
    <x v="3"/>
    <x v="0"/>
    <x v="1"/>
    <n v="3093668.1486"/>
    <n v="278104484.0952"/>
    <n v="89.894736842105303"/>
    <n v="71154367.417799994"/>
  </r>
  <r>
    <x v="2"/>
    <n v="23.5"/>
    <x v="3"/>
    <x v="0"/>
    <x v="1"/>
    <n v="2968933.7451999998"/>
    <n v="292518103.73760003"/>
    <n v="98.526315789473699"/>
    <n v="69769943.012199998"/>
  </r>
  <r>
    <x v="2"/>
    <n v="24"/>
    <x v="3"/>
    <x v="0"/>
    <x v="1"/>
    <n v="1397770.7975999999"/>
    <n v="151658131.53960001"/>
    <n v="108.5"/>
    <n v="33546499.142399997"/>
  </r>
  <r>
    <x v="2"/>
    <n v="24.5"/>
    <x v="3"/>
    <x v="0"/>
    <x v="1"/>
    <n v="600779.71710000001"/>
    <n v="61680050.955600001"/>
    <n v="102.666666666667"/>
    <n v="14719103.068950001"/>
  </r>
  <r>
    <x v="2"/>
    <n v="25"/>
    <x v="3"/>
    <x v="0"/>
    <x v="1"/>
    <n v="1477141.6264"/>
    <n v="191289840.61880001"/>
    <n v="129.5"/>
    <n v="36928540.659999996"/>
  </r>
  <r>
    <x v="2"/>
    <n v="26"/>
    <x v="3"/>
    <x v="0"/>
    <x v="1"/>
    <n v="312395.46799999999"/>
    <n v="48421297.539999999"/>
    <n v="155"/>
    <n v="8122282.1679999996"/>
  </r>
  <r>
    <x v="2"/>
    <n v="26.5"/>
    <x v="3"/>
    <x v="0"/>
    <x v="1"/>
    <n v="272375.44939999998"/>
    <n v="41945819.207599998"/>
    <n v="154"/>
    <n v="7217949.4090999998"/>
  </r>
  <r>
    <x v="2"/>
    <n v="27.5"/>
    <x v="3"/>
    <x v="0"/>
    <x v="1"/>
    <n v="348963.1298"/>
    <n v="61417510.844800003"/>
    <n v="176"/>
    <n v="9596486.0694999993"/>
  </r>
  <r>
    <x v="2"/>
    <n v="28.5"/>
    <x v="3"/>
    <x v="0"/>
    <x v="1"/>
    <n v="128066.378"/>
    <n v="23564213.552000001"/>
    <n v="184"/>
    <n v="3649891.773"/>
  </r>
  <r>
    <x v="2"/>
    <n v="21.5"/>
    <x v="6"/>
    <x v="0"/>
    <x v="1"/>
    <n v="1489872.8019999999"/>
    <n v="121492354.854"/>
    <n v="81.545454545454504"/>
    <n v="32032265.242999997"/>
  </r>
  <r>
    <x v="2"/>
    <n v="22.5"/>
    <x v="6"/>
    <x v="0"/>
    <x v="1"/>
    <n v="1752895.5060000001"/>
    <n v="134972953.96200001"/>
    <n v="77"/>
    <n v="39440148.884999998"/>
  </r>
  <r>
    <x v="2"/>
    <n v="23"/>
    <x v="6"/>
    <x v="0"/>
    <x v="1"/>
    <n v="814123.19700000004"/>
    <n v="68549173.187399998"/>
    <n v="84.2"/>
    <n v="18724833.530999999"/>
  </r>
  <r>
    <x v="2"/>
    <n v="23.5"/>
    <x v="6"/>
    <x v="0"/>
    <x v="1"/>
    <n v="625038.68319999997"/>
    <n v="56253481.487999998"/>
    <n v="90"/>
    <n v="14688409.055199999"/>
  </r>
  <r>
    <x v="2"/>
    <n v="24.5"/>
    <x v="6"/>
    <x v="0"/>
    <x v="1"/>
    <n v="400519.81140000001"/>
    <n v="48863416.990800001"/>
    <n v="122"/>
    <n v="9812735.3793000001"/>
  </r>
  <r>
    <x v="2"/>
    <n v="25"/>
    <x v="6"/>
    <x v="0"/>
    <x v="1"/>
    <n v="369285.40659999999"/>
    <n v="48561030.967900001"/>
    <n v="131.5"/>
    <n v="9232135.1649999991"/>
  </r>
  <r>
    <x v="2"/>
    <n v="25.5"/>
    <x v="6"/>
    <x v="0"/>
    <x v="1"/>
    <n v="1038073.3496"/>
    <n v="132280203.97759999"/>
    <n v="127.428571428571"/>
    <n v="26470870.414799999"/>
  </r>
  <r>
    <x v="2"/>
    <n v="26.5"/>
    <x v="6"/>
    <x v="0"/>
    <x v="1"/>
    <n v="680938.62349999999"/>
    <n v="108269241.1365"/>
    <n v="159"/>
    <n v="18044873.522750001"/>
  </r>
  <r>
    <x v="2"/>
    <n v="28"/>
    <x v="6"/>
    <x v="0"/>
    <x v="1"/>
    <n v="866247.54119999998"/>
    <n v="163865159.877"/>
    <n v="189.166666666667"/>
    <n v="24254931.1536"/>
  </r>
  <r>
    <x v="2"/>
    <n v="21.5"/>
    <x v="4"/>
    <x v="0"/>
    <x v="1"/>
    <n v="541771.92799999996"/>
    <n v="39549350.744000003"/>
    <n v="73"/>
    <n v="11648096.452"/>
  </r>
  <r>
    <x v="2"/>
    <n v="25"/>
    <x v="4"/>
    <x v="0"/>
    <x v="1"/>
    <n v="184642.70329999999"/>
    <n v="18279627.626699999"/>
    <n v="99"/>
    <n v="4616067.5824999996"/>
  </r>
  <r>
    <x v="2"/>
    <n v="25.5"/>
    <x v="4"/>
    <x v="0"/>
    <x v="1"/>
    <n v="296592.38559999998"/>
    <n v="37963825.356799997"/>
    <n v="128"/>
    <n v="7563105.832799999"/>
  </r>
  <r>
    <x v="2"/>
    <n v="26.5"/>
    <x v="4"/>
    <x v="0"/>
    <x v="1"/>
    <n v="817126.34820000001"/>
    <n v="131829717.5096"/>
    <n v="161.333333333333"/>
    <n v="21653848.227299999"/>
  </r>
  <r>
    <x v="2"/>
    <n v="27"/>
    <x v="4"/>
    <x v="0"/>
    <x v="1"/>
    <n v="1733850.6746"/>
    <n v="302478131.32340002"/>
    <n v="174.45454545454501"/>
    <n v="46813968.214199997"/>
  </r>
  <r>
    <x v="2"/>
    <n v="27.5"/>
    <x v="4"/>
    <x v="0"/>
    <x v="1"/>
    <n v="348963.1298"/>
    <n v="63860252.753399998"/>
    <n v="183"/>
    <n v="9596486.0694999993"/>
  </r>
  <r>
    <x v="2"/>
    <n v="28"/>
    <x v="4"/>
    <x v="0"/>
    <x v="1"/>
    <n v="288749.18040000001"/>
    <n v="56883588.538800001"/>
    <n v="197"/>
    <n v="8084977.0512000006"/>
  </r>
  <r>
    <x v="2"/>
    <n v="28.5"/>
    <x v="4"/>
    <x v="0"/>
    <x v="1"/>
    <n v="384199.13400000002"/>
    <n v="74278499.239999995"/>
    <n v="193.333333333333"/>
    <n v="10949675.319"/>
  </r>
  <r>
    <x v="2"/>
    <n v="29"/>
    <x v="4"/>
    <x v="0"/>
    <x v="1"/>
    <n v="1116689.9151999999"/>
    <n v="228083915.1796"/>
    <n v="204.25"/>
    <n v="32384007.540799998"/>
  </r>
  <r>
    <x v="2"/>
    <n v="26"/>
    <x v="5"/>
    <x v="0"/>
    <x v="1"/>
    <n v="780988.67"/>
    <n v="109026018.332"/>
    <n v="139.6"/>
    <n v="20305705.420000002"/>
  </r>
  <r>
    <x v="2"/>
    <n v="26.5"/>
    <x v="5"/>
    <x v="0"/>
    <x v="1"/>
    <n v="272375.44939999998"/>
    <n v="37315436.5678"/>
    <n v="137"/>
    <n v="7217949.4090999998"/>
  </r>
  <r>
    <x v="2"/>
    <n v="27.5"/>
    <x v="5"/>
    <x v="0"/>
    <x v="1"/>
    <n v="348963.1298"/>
    <n v="64558179.012999997"/>
    <n v="185"/>
    <n v="9596486.0694999993"/>
  </r>
  <r>
    <x v="2"/>
    <n v="28"/>
    <x v="5"/>
    <x v="0"/>
    <x v="1"/>
    <n v="577498.36080000002"/>
    <n v="114489050.02860001"/>
    <n v="198.25"/>
    <n v="16169954.102400001"/>
  </r>
  <r>
    <x v="2"/>
    <n v="29"/>
    <x v="5"/>
    <x v="0"/>
    <x v="1"/>
    <n v="139586.23939999999"/>
    <n v="29313110.274"/>
    <n v="210"/>
    <n v="4048000.9425999997"/>
  </r>
  <r>
    <x v="2"/>
    <n v="29.5"/>
    <x v="5"/>
    <x v="0"/>
    <x v="1"/>
    <n v="158985.4755"/>
    <n v="37043615.791500002"/>
    <n v="233"/>
    <n v="4690071.5272500003"/>
  </r>
  <r>
    <x v="2"/>
    <n v="30"/>
    <x v="5"/>
    <x v="0"/>
    <x v="1"/>
    <n v="495675.42119999998"/>
    <n v="114170572.01639999"/>
    <n v="230.333333333333"/>
    <n v="14870262.636"/>
  </r>
  <r>
    <x v="2"/>
    <n v="28.5"/>
    <x v="7"/>
    <x v="0"/>
    <x v="1"/>
    <n v="512265.51199999999"/>
    <n v="92079725.782000005"/>
    <n v="179.75"/>
    <n v="14599567.092"/>
  </r>
  <r>
    <x v="2"/>
    <n v="29"/>
    <x v="7"/>
    <x v="0"/>
    <x v="1"/>
    <n v="418758.7182"/>
    <n v="87939330.821999997"/>
    <n v="210"/>
    <n v="12144002.8278"/>
  </r>
  <r>
    <x v="2"/>
    <n v="28.5"/>
    <x v="8"/>
    <x v="0"/>
    <x v="1"/>
    <n v="128066.378"/>
    <n v="23948412.686000001"/>
    <n v="187"/>
    <n v="3649891.773"/>
  </r>
  <r>
    <x v="2"/>
    <n v="30.5"/>
    <x v="8"/>
    <x v="0"/>
    <x v="1"/>
    <n v="304540.3738"/>
    <n v="66389801.488399997"/>
    <n v="218"/>
    <n v="9288481.4009000007"/>
  </r>
  <r>
    <x v="2"/>
    <n v="21"/>
    <x v="2"/>
    <x v="1"/>
    <x v="1"/>
    <n v="438086.67599999998"/>
    <n v="33732674.052000001"/>
    <n v="77"/>
    <n v="9199820.1959999986"/>
  </r>
  <r>
    <x v="2"/>
    <n v="21.5"/>
    <x v="2"/>
    <x v="1"/>
    <x v="1"/>
    <n v="812657.89199999999"/>
    <n v="69888578.711999997"/>
    <n v="86"/>
    <n v="17472144.677999999"/>
  </r>
  <r>
    <x v="2"/>
    <n v="22.5"/>
    <x v="2"/>
    <x v="1"/>
    <x v="1"/>
    <n v="2191119.3824999998"/>
    <n v="187705893.76750001"/>
    <n v="85.6666666666667"/>
    <n v="49300186.106249996"/>
  </r>
  <r>
    <x v="2"/>
    <n v="23"/>
    <x v="2"/>
    <x v="1"/>
    <x v="1"/>
    <n v="3419317.4273999999"/>
    <n v="327277525.19400001"/>
    <n v="95.714285714285694"/>
    <n v="78644300.830200002"/>
  </r>
  <r>
    <x v="2"/>
    <n v="23.5"/>
    <x v="2"/>
    <x v="1"/>
    <x v="1"/>
    <n v="1406337.0371999999"/>
    <n v="158916085.20359999"/>
    <n v="113"/>
    <n v="33048920.374199998"/>
  </r>
  <r>
    <x v="2"/>
    <n v="24"/>
    <x v="2"/>
    <x v="1"/>
    <x v="1"/>
    <n v="5416361.8406999996"/>
    <n v="706747859.53649998"/>
    <n v="130.48387096774201"/>
    <n v="129992684.17679998"/>
  </r>
  <r>
    <x v="2"/>
    <n v="24.5"/>
    <x v="2"/>
    <x v="1"/>
    <x v="1"/>
    <n v="1401819.3399"/>
    <n v="189846390.6036"/>
    <n v="135.42857142857099"/>
    <n v="34344573.827550001"/>
  </r>
  <r>
    <x v="2"/>
    <n v="25"/>
    <x v="2"/>
    <x v="1"/>
    <x v="1"/>
    <n v="3692854.0660000001"/>
    <n v="517553497.34990001"/>
    <n v="140.15"/>
    <n v="92321351.650000006"/>
  </r>
  <r>
    <x v="2"/>
    <n v="25.5"/>
    <x v="2"/>
    <x v="1"/>
    <x v="1"/>
    <n v="593184.77119999996"/>
    <n v="92536824.3072"/>
    <n v="156"/>
    <n v="15126211.665599998"/>
  </r>
  <r>
    <x v="2"/>
    <n v="26.5"/>
    <x v="2"/>
    <x v="1"/>
    <x v="1"/>
    <n v="1089501.7975999999"/>
    <n v="174865038.51480001"/>
    <n v="160.5"/>
    <n v="28871797.636399999"/>
  </r>
  <r>
    <x v="2"/>
    <n v="27"/>
    <x v="2"/>
    <x v="1"/>
    <x v="1"/>
    <n v="157622.7886"/>
    <n v="26638251.273400001"/>
    <n v="169"/>
    <n v="4255815.2922"/>
  </r>
  <r>
    <x v="2"/>
    <n v="27.5"/>
    <x v="2"/>
    <x v="1"/>
    <x v="1"/>
    <n v="872407.82449999999"/>
    <n v="168374710.12850001"/>
    <n v="193"/>
    <n v="23991215.173749998"/>
  </r>
  <r>
    <x v="2"/>
    <n v="28"/>
    <x v="2"/>
    <x v="1"/>
    <x v="1"/>
    <n v="577498.36080000002"/>
    <n v="120552782.817"/>
    <n v="208.75"/>
    <n v="16169954.102400001"/>
  </r>
  <r>
    <x v="2"/>
    <n v="21"/>
    <x v="3"/>
    <x v="1"/>
    <x v="1"/>
    <n v="876173.35199999996"/>
    <n v="49941881.064000003"/>
    <n v="57"/>
    <n v="18399640.391999997"/>
  </r>
  <r>
    <x v="2"/>
    <n v="22"/>
    <x v="3"/>
    <x v="1"/>
    <x v="1"/>
    <n v="961020.79920000001"/>
    <n v="73518091.138799995"/>
    <n v="76.5"/>
    <n v="21142457.582400002"/>
  </r>
  <r>
    <x v="2"/>
    <n v="22.5"/>
    <x v="3"/>
    <x v="1"/>
    <x v="1"/>
    <n v="1314671.6295"/>
    <n v="114376431.7665"/>
    <n v="87"/>
    <n v="29580111.66375"/>
  </r>
  <r>
    <x v="2"/>
    <n v="23"/>
    <x v="3"/>
    <x v="1"/>
    <x v="1"/>
    <n v="1302597.1151999999"/>
    <n v="134981626.06259999"/>
    <n v="103.625"/>
    <n v="29959733.649599999"/>
  </r>
  <r>
    <x v="2"/>
    <n v="23.5"/>
    <x v="3"/>
    <x v="1"/>
    <x v="1"/>
    <n v="2187635.3912"/>
    <n v="271423048.1796"/>
    <n v="124.071428571429"/>
    <n v="51409431.6932"/>
  </r>
  <r>
    <x v="2"/>
    <n v="24"/>
    <x v="3"/>
    <x v="1"/>
    <x v="1"/>
    <n v="2620820.2455000002"/>
    <n v="317818135.10430002"/>
    <n v="121.26666666666701"/>
    <n v="62899685.892000005"/>
  </r>
  <r>
    <x v="2"/>
    <n v="24.5"/>
    <x v="3"/>
    <x v="1"/>
    <x v="1"/>
    <n v="1201559.4342"/>
    <n v="140582453.80140001"/>
    <n v="117"/>
    <n v="29438206.137900002"/>
  </r>
  <r>
    <x v="2"/>
    <n v="25"/>
    <x v="3"/>
    <x v="1"/>
    <x v="1"/>
    <n v="2215712.4396000002"/>
    <n v="278995124.68629998"/>
    <n v="125.916666666667"/>
    <n v="55392810.990000002"/>
  </r>
  <r>
    <x v="2"/>
    <n v="25.5"/>
    <x v="3"/>
    <x v="1"/>
    <x v="1"/>
    <n v="593184.77119999996"/>
    <n v="83045867.967999995"/>
    <n v="140"/>
    <n v="15126211.665599998"/>
  </r>
  <r>
    <x v="2"/>
    <n v="26.5"/>
    <x v="3"/>
    <x v="1"/>
    <x v="1"/>
    <n v="817126.34820000001"/>
    <n v="120934699.5336"/>
    <n v="148"/>
    <n v="21653848.227299999"/>
  </r>
  <r>
    <x v="2"/>
    <n v="22"/>
    <x v="6"/>
    <x v="1"/>
    <x v="1"/>
    <n v="320340.26640000002"/>
    <n v="24666200.512800001"/>
    <n v="77"/>
    <n v="7047485.8608000008"/>
  </r>
  <r>
    <x v="2"/>
    <n v="23.5"/>
    <x v="6"/>
    <x v="1"/>
    <x v="1"/>
    <n v="156259.67079999999"/>
    <n v="15313447.738399999"/>
    <n v="98"/>
    <n v="3672102.2637999998"/>
  </r>
  <r>
    <x v="2"/>
    <n v="24.5"/>
    <x v="6"/>
    <x v="1"/>
    <x v="1"/>
    <n v="1602079.2456"/>
    <n v="219284596.74149999"/>
    <n v="136.875"/>
    <n v="39250941.517200001"/>
  </r>
  <r>
    <x v="2"/>
    <n v="25.5"/>
    <x v="6"/>
    <x v="1"/>
    <x v="1"/>
    <n v="593184.77119999996"/>
    <n v="81266313.654400006"/>
    <n v="137"/>
    <n v="15126211.665599998"/>
  </r>
  <r>
    <x v="2"/>
    <n v="26"/>
    <x v="6"/>
    <x v="1"/>
    <x v="1"/>
    <n v="1561977.34"/>
    <n v="206024811.146"/>
    <n v="131.9"/>
    <n v="40611410.840000004"/>
  </r>
  <r>
    <x v="2"/>
    <n v="27"/>
    <x v="6"/>
    <x v="1"/>
    <x v="1"/>
    <n v="630491.1544"/>
    <n v="91578840.176599994"/>
    <n v="145.25"/>
    <n v="17023261.1688"/>
  </r>
  <r>
    <x v="2"/>
    <n v="23"/>
    <x v="4"/>
    <x v="1"/>
    <x v="1"/>
    <n v="162824.63939999999"/>
    <n v="14328568.267200001"/>
    <n v="88"/>
    <n v="3744966.7061999999"/>
  </r>
  <r>
    <x v="2"/>
    <n v="24.5"/>
    <x v="4"/>
    <x v="1"/>
    <x v="1"/>
    <n v="200259.9057"/>
    <n v="21828329.721299998"/>
    <n v="109"/>
    <n v="4906367.6896500001"/>
  </r>
  <r>
    <x v="2"/>
    <n v="25.5"/>
    <x v="4"/>
    <x v="1"/>
    <x v="1"/>
    <n v="593184.77119999996"/>
    <n v="82452683.196799994"/>
    <n v="139"/>
    <n v="15126211.665599998"/>
  </r>
  <r>
    <x v="2"/>
    <n v="27"/>
    <x v="4"/>
    <x v="1"/>
    <x v="1"/>
    <n v="472868.36580000003"/>
    <n v="70930254.870000005"/>
    <n v="150"/>
    <n v="12767445.876600001"/>
  </r>
  <r>
    <x v="2"/>
    <n v="27.5"/>
    <x v="4"/>
    <x v="1"/>
    <x v="1"/>
    <n v="348963.1298"/>
    <n v="55834100.767999999"/>
    <n v="160"/>
    <n v="9596486.0694999993"/>
  </r>
  <r>
    <x v="2"/>
    <n v="29.5"/>
    <x v="4"/>
    <x v="1"/>
    <x v="1"/>
    <n v="476956.4265"/>
    <n v="87759982.475999996"/>
    <n v="184"/>
    <n v="14070214.58175"/>
  </r>
  <r>
    <x v="2"/>
    <n v="30"/>
    <x v="4"/>
    <x v="1"/>
    <x v="1"/>
    <n v="165225.1404"/>
    <n v="41801960.521200001"/>
    <n v="253"/>
    <n v="4956754.2120000003"/>
  </r>
  <r>
    <x v="2"/>
    <n v="30.5"/>
    <x v="4"/>
    <x v="1"/>
    <x v="1"/>
    <n v="152270.1869"/>
    <n v="35631223.7346"/>
    <n v="234"/>
    <n v="4644240.7004500004"/>
  </r>
  <r>
    <x v="2"/>
    <n v="26.5"/>
    <x v="5"/>
    <x v="1"/>
    <x v="1"/>
    <n v="817126.34820000001"/>
    <n v="127471710.31919999"/>
    <n v="156"/>
    <n v="21653848.227299999"/>
  </r>
  <r>
    <x v="2"/>
    <n v="27"/>
    <x v="5"/>
    <x v="1"/>
    <x v="1"/>
    <n v="472868.36580000003"/>
    <n v="72348859.967399999"/>
    <n v="153"/>
    <n v="12767445.876600001"/>
  </r>
  <r>
    <x v="2"/>
    <n v="27.5"/>
    <x v="5"/>
    <x v="1"/>
    <x v="1"/>
    <n v="348963.1298"/>
    <n v="47110022.523000002"/>
    <n v="135"/>
    <n v="9596486.0694999993"/>
  </r>
  <r>
    <x v="2"/>
    <n v="28"/>
    <x v="5"/>
    <x v="1"/>
    <x v="1"/>
    <n v="433123.77059999999"/>
    <n v="78684151.658999994"/>
    <n v="181.666666666667"/>
    <n v="12127465.5768"/>
  </r>
  <r>
    <x v="2"/>
    <n v="29"/>
    <x v="5"/>
    <x v="1"/>
    <x v="1"/>
    <n v="697931.19700000004"/>
    <n v="147821827.5246"/>
    <n v="211.8"/>
    <n v="20240004.713"/>
  </r>
  <r>
    <x v="2"/>
    <n v="29.5"/>
    <x v="5"/>
    <x v="1"/>
    <x v="1"/>
    <n v="1430869.2794999999"/>
    <n v="322422544.31400001"/>
    <n v="225.333333333333"/>
    <n v="42210643.745250002"/>
  </r>
  <r>
    <x v="2"/>
    <n v="30"/>
    <x v="5"/>
    <x v="1"/>
    <x v="1"/>
    <n v="495675.42119999998"/>
    <n v="112518320.6124"/>
    <n v="227"/>
    <n v="14870262.636"/>
  </r>
  <r>
    <x v="2"/>
    <n v="30.5"/>
    <x v="5"/>
    <x v="1"/>
    <x v="1"/>
    <n v="152270.1869"/>
    <n v="43853813.827200003"/>
    <n v="288"/>
    <n v="4644240.7004500004"/>
  </r>
  <r>
    <x v="2"/>
    <n v="31.5"/>
    <x v="5"/>
    <x v="1"/>
    <x v="1"/>
    <n v="168218.99729999999"/>
    <n v="43736939.298"/>
    <n v="260"/>
    <n v="5298898.4149499992"/>
  </r>
  <r>
    <x v="2"/>
    <n v="26.5"/>
    <x v="7"/>
    <x v="1"/>
    <x v="1"/>
    <n v="680938.62349999999"/>
    <n v="100097977.65449999"/>
    <n v="147"/>
    <n v="18044873.522750001"/>
  </r>
  <r>
    <x v="2"/>
    <n v="27.5"/>
    <x v="7"/>
    <x v="1"/>
    <x v="1"/>
    <n v="348963.1298"/>
    <n v="68047810.311000004"/>
    <n v="195"/>
    <n v="9596486.0694999993"/>
  </r>
  <r>
    <x v="2"/>
    <n v="28"/>
    <x v="7"/>
    <x v="1"/>
    <x v="1"/>
    <n v="144374.59020000001"/>
    <n v="25843051.645799998"/>
    <n v="179"/>
    <n v="4042488.5256000003"/>
  </r>
  <r>
    <x v="2"/>
    <n v="30"/>
    <x v="7"/>
    <x v="1"/>
    <x v="1"/>
    <n v="495675.42119999998"/>
    <n v="103761388.17120001"/>
    <n v="209.333333333333"/>
    <n v="14870262.636"/>
  </r>
  <r>
    <x v="2"/>
    <n v="29"/>
    <x v="8"/>
    <x v="1"/>
    <x v="1"/>
    <n v="139586.23939999999"/>
    <n v="24846350.613200001"/>
    <n v="178"/>
    <n v="4048000.9425999997"/>
  </r>
  <r>
    <x v="2"/>
    <n v="29.5"/>
    <x v="8"/>
    <x v="1"/>
    <x v="1"/>
    <n v="158985.4755"/>
    <n v="28776371.065499999"/>
    <n v="181"/>
    <n v="4690071.5272500003"/>
  </r>
  <r>
    <x v="2"/>
    <n v="30"/>
    <x v="8"/>
    <x v="1"/>
    <x v="1"/>
    <n v="165225.1404"/>
    <n v="38167007.432400003"/>
    <n v="231"/>
    <n v="4956754.2120000003"/>
  </r>
  <r>
    <x v="2"/>
    <n v="31.5"/>
    <x v="9"/>
    <x v="1"/>
    <x v="1"/>
    <n v="168218.99729999999"/>
    <n v="42054749.325000003"/>
    <n v="250"/>
    <n v="5298898.4149499992"/>
  </r>
  <r>
    <x v="2"/>
    <n v="10"/>
    <x v="0"/>
    <x v="0"/>
    <x v="0"/>
    <n v="95153.965700000001"/>
    <n v="570923.7942"/>
    <n v="6"/>
    <n v="951539.65700000001"/>
  </r>
  <r>
    <x v="2"/>
    <n v="13.5"/>
    <x v="1"/>
    <x v="0"/>
    <x v="0"/>
    <n v="4209.9656000000004"/>
    <n v="58939.518400000001"/>
    <n v="14"/>
    <n v="56834.535600000003"/>
  </r>
  <r>
    <x v="2"/>
    <n v="15"/>
    <x v="1"/>
    <x v="0"/>
    <x v="0"/>
    <n v="7405.2215999999999"/>
    <n v="162914.87520000001"/>
    <n v="22"/>
    <n v="111078.32399999999"/>
  </r>
  <r>
    <x v="2"/>
    <n v="15.5"/>
    <x v="1"/>
    <x v="0"/>
    <x v="0"/>
    <n v="131063.772"/>
    <n v="3460083.5808000001"/>
    <n v="26.4"/>
    <n v="2031488.466"/>
  </r>
  <r>
    <x v="2"/>
    <n v="16"/>
    <x v="1"/>
    <x v="0"/>
    <x v="0"/>
    <n v="853015.61380000005"/>
    <n v="26199765.280999999"/>
    <n v="30.714285714285701"/>
    <n v="13648249.820800001"/>
  </r>
  <r>
    <x v="2"/>
    <n v="16.5"/>
    <x v="1"/>
    <x v="0"/>
    <x v="0"/>
    <n v="3471524.0630000001"/>
    <n v="117833445.33840001"/>
    <n v="33.9428571428571"/>
    <n v="57280147.039499998"/>
  </r>
  <r>
    <x v="2"/>
    <n v="17"/>
    <x v="1"/>
    <x v="0"/>
    <x v="0"/>
    <n v="1896447.9114999999"/>
    <n v="71841909.118000001"/>
    <n v="37.882352941176499"/>
    <n v="32239614.495499998"/>
  </r>
  <r>
    <x v="2"/>
    <n v="17.5"/>
    <x v="1"/>
    <x v="0"/>
    <x v="0"/>
    <n v="2047795.52"/>
    <n v="84215590.760000005"/>
    <n v="41.125"/>
    <n v="35836421.600000001"/>
  </r>
  <r>
    <x v="2"/>
    <n v="18"/>
    <x v="1"/>
    <x v="0"/>
    <x v="0"/>
    <n v="4635274.2744000005"/>
    <n v="204724613.78600001"/>
    <n v="44.1666666666667"/>
    <n v="83434936.939200014"/>
  </r>
  <r>
    <x v="2"/>
    <n v="18.5"/>
    <x v="1"/>
    <x v="0"/>
    <x v="0"/>
    <n v="8375773.7120000003"/>
    <n v="406539116.54619998"/>
    <n v="48.537500000000001"/>
    <n v="154951813.67199999"/>
  </r>
  <r>
    <x v="2"/>
    <n v="19"/>
    <x v="1"/>
    <x v="0"/>
    <x v="0"/>
    <n v="15928854.525"/>
    <n v="845114226.1875"/>
    <n v="53.0555555555556"/>
    <n v="302648235.97500002"/>
  </r>
  <r>
    <x v="2"/>
    <n v="19.5"/>
    <x v="1"/>
    <x v="0"/>
    <x v="0"/>
    <n v="28030647.222399998"/>
    <n v="1593427100.1528001"/>
    <n v="56.845890410958901"/>
    <n v="546597620.83679998"/>
  </r>
  <r>
    <x v="2"/>
    <n v="20"/>
    <x v="1"/>
    <x v="0"/>
    <x v="0"/>
    <n v="21561767.627799999"/>
    <n v="1348144183.8570001"/>
    <n v="62.524752475247503"/>
    <n v="431235352.55599999"/>
  </r>
  <r>
    <x v="2"/>
    <n v="20.5"/>
    <x v="1"/>
    <x v="0"/>
    <x v="0"/>
    <n v="21256900.886999998"/>
    <n v="1407851710.9935"/>
    <n v="66.230337078651701"/>
    <n v="435766468.18349999"/>
  </r>
  <r>
    <x v="2"/>
    <n v="21"/>
    <x v="1"/>
    <x v="0"/>
    <x v="0"/>
    <n v="18290118.723000001"/>
    <n v="1340983315.2360001"/>
    <n v="73.317365269461106"/>
    <n v="384092493.18300003"/>
  </r>
  <r>
    <x v="2"/>
    <n v="21.5"/>
    <x v="1"/>
    <x v="0"/>
    <x v="0"/>
    <n v="11918982.415999999"/>
    <n v="931035058.26800001"/>
    <n v="78.113636363636402"/>
    <n v="256258121.94399998"/>
  </r>
  <r>
    <x v="2"/>
    <n v="22"/>
    <x v="1"/>
    <x v="0"/>
    <x v="0"/>
    <n v="9129697.5923999995"/>
    <n v="786595524.14520001"/>
    <n v="86.157894736842096"/>
    <n v="200853347.03279999"/>
  </r>
  <r>
    <x v="2"/>
    <n v="22.5"/>
    <x v="1"/>
    <x v="0"/>
    <x v="0"/>
    <n v="3213641.7609999999"/>
    <n v="295070743.50999999"/>
    <n v="91.818181818181799"/>
    <n v="72306939.622500002"/>
  </r>
  <r>
    <x v="2"/>
    <n v="23"/>
    <x v="1"/>
    <x v="0"/>
    <x v="0"/>
    <n v="3256492.7880000002"/>
    <n v="332162264.37599999"/>
    <n v="102"/>
    <n v="74899334.123999998"/>
  </r>
  <r>
    <x v="2"/>
    <n v="23.5"/>
    <x v="1"/>
    <x v="0"/>
    <x v="0"/>
    <n v="1250077.3663999999"/>
    <n v="131258123.472"/>
    <n v="105"/>
    <n v="29376818.110399999"/>
  </r>
  <r>
    <x v="2"/>
    <n v="18.5"/>
    <x v="2"/>
    <x v="0"/>
    <x v="0"/>
    <n v="1675154.7424000001"/>
    <n v="84595314.4912"/>
    <n v="50.5"/>
    <n v="30990362.7344"/>
  </r>
  <r>
    <x v="2"/>
    <n v="19"/>
    <x v="2"/>
    <x v="0"/>
    <x v="0"/>
    <n v="3048114.1375000002"/>
    <n v="164696489.6875"/>
    <n v="54.0322580645161"/>
    <n v="57914168.612500004"/>
  </r>
  <r>
    <x v="2"/>
    <n v="19.5"/>
    <x v="2"/>
    <x v="0"/>
    <x v="0"/>
    <n v="1343935.1407999999"/>
    <n v="75260367.884800002"/>
    <n v="56"/>
    <n v="26206735.2456"/>
  </r>
  <r>
    <x v="2"/>
    <n v="20"/>
    <x v="2"/>
    <x v="0"/>
    <x v="0"/>
    <n v="6084261.1623"/>
    <n v="363134324.10780001"/>
    <n v="59.684210526315802"/>
    <n v="121685223.24599999"/>
  </r>
  <r>
    <x v="2"/>
    <n v="20.5"/>
    <x v="2"/>
    <x v="0"/>
    <x v="0"/>
    <n v="7523509.8645000001"/>
    <n v="526168007.34899998"/>
    <n v="69.936507936507894"/>
    <n v="154231952.22225001"/>
  </r>
  <r>
    <x v="2"/>
    <n v="21"/>
    <x v="2"/>
    <x v="0"/>
    <x v="0"/>
    <n v="9637906.8719999995"/>
    <n v="731714270.58899999"/>
    <n v="75.920454545454504"/>
    <n v="202396044.31199998"/>
  </r>
  <r>
    <x v="2"/>
    <n v="21.5"/>
    <x v="2"/>
    <x v="0"/>
    <x v="0"/>
    <n v="7855692.9560000002"/>
    <n v="650261756.58200002"/>
    <n v="82.775862068965495"/>
    <n v="168897398.55400002"/>
  </r>
  <r>
    <x v="2"/>
    <n v="22"/>
    <x v="2"/>
    <x v="0"/>
    <x v="0"/>
    <n v="14575482.121200001"/>
    <n v="1356000347.6712"/>
    <n v="93.032967032966994"/>
    <n v="320660606.66640002"/>
  </r>
  <r>
    <x v="2"/>
    <n v="22.5"/>
    <x v="2"/>
    <x v="0"/>
    <x v="0"/>
    <n v="10955596.9125"/>
    <n v="1068974109.409"/>
    <n v="97.573333333333295"/>
    <n v="246500930.53125"/>
  </r>
  <r>
    <x v="2"/>
    <n v="23"/>
    <x v="2"/>
    <x v="0"/>
    <x v="0"/>
    <n v="7001459.4941999996"/>
    <n v="748504867.32179999"/>
    <n v="106.906976744186"/>
    <n v="161033568.36659998"/>
  </r>
  <r>
    <x v="2"/>
    <n v="23.5"/>
    <x v="2"/>
    <x v="0"/>
    <x v="0"/>
    <n v="8750541.5647999998"/>
    <n v="951933914.51359999"/>
    <n v="108.78571428571399"/>
    <n v="205637726.7728"/>
  </r>
  <r>
    <x v="2"/>
    <n v="24"/>
    <x v="2"/>
    <x v="0"/>
    <x v="0"/>
    <n v="3843869.6934000002"/>
    <n v="465632396.95050001"/>
    <n v="121.136363636364"/>
    <n v="92252872.641600013"/>
  </r>
  <r>
    <x v="2"/>
    <n v="24.5"/>
    <x v="2"/>
    <x v="0"/>
    <x v="0"/>
    <n v="2603378.7741"/>
    <n v="330228584.4993"/>
    <n v="126.846153846154"/>
    <n v="63782779.965450004"/>
  </r>
  <r>
    <x v="2"/>
    <n v="25"/>
    <x v="2"/>
    <x v="0"/>
    <x v="0"/>
    <n v="1661784.3296999999"/>
    <n v="199414119.56400001"/>
    <n v="120"/>
    <n v="41544608.2425"/>
  </r>
  <r>
    <x v="2"/>
    <n v="25.5"/>
    <x v="2"/>
    <x v="0"/>
    <x v="0"/>
    <n v="148296.19279999999"/>
    <n v="23430798.462400001"/>
    <n v="158"/>
    <n v="3781552.9163999995"/>
  </r>
  <r>
    <x v="2"/>
    <n v="26"/>
    <x v="2"/>
    <x v="0"/>
    <x v="0"/>
    <n v="937186.40399999998"/>
    <n v="134954842.176"/>
    <n v="144"/>
    <n v="24366846.504000001"/>
  </r>
  <r>
    <x v="2"/>
    <n v="26.5"/>
    <x v="2"/>
    <x v="0"/>
    <x v="0"/>
    <n v="272375.44939999998"/>
    <n v="35136432.972599998"/>
    <n v="129"/>
    <n v="7217949.4090999998"/>
  </r>
  <r>
    <x v="2"/>
    <n v="22.5"/>
    <x v="3"/>
    <x v="0"/>
    <x v="0"/>
    <n v="292149.25099999999"/>
    <n v="21034746.072000001"/>
    <n v="72"/>
    <n v="6573358.1475"/>
  </r>
  <r>
    <x v="2"/>
    <n v="23"/>
    <x v="3"/>
    <x v="0"/>
    <x v="0"/>
    <n v="651298.55759999994"/>
    <n v="56011675.953599997"/>
    <n v="86"/>
    <n v="14979866.8248"/>
  </r>
  <r>
    <x v="2"/>
    <n v="24"/>
    <x v="3"/>
    <x v="0"/>
    <x v="0"/>
    <n v="2795541.5951999999"/>
    <n v="315896200.25760001"/>
    <n v="113"/>
    <n v="67092998.284799993"/>
  </r>
  <r>
    <x v="2"/>
    <n v="24.5"/>
    <x v="3"/>
    <x v="0"/>
    <x v="0"/>
    <n v="1201559.4342"/>
    <n v="152598048.14340001"/>
    <n v="127"/>
    <n v="29438206.137900002"/>
  </r>
  <r>
    <x v="2"/>
    <n v="25"/>
    <x v="3"/>
    <x v="0"/>
    <x v="0"/>
    <n v="184642.70329999999"/>
    <n v="19756769.2531"/>
    <n v="107"/>
    <n v="4616067.5824999996"/>
  </r>
  <r>
    <x v="2"/>
    <n v="25.5"/>
    <x v="3"/>
    <x v="0"/>
    <x v="0"/>
    <n v="444888.5784"/>
    <n v="66733286.759999998"/>
    <n v="150"/>
    <n v="11344658.749199999"/>
  </r>
  <r>
    <x v="2"/>
    <n v="27"/>
    <x v="3"/>
    <x v="0"/>
    <x v="0"/>
    <n v="157622.7886"/>
    <n v="27741610.7936"/>
    <n v="176"/>
    <n v="4255815.2922"/>
  </r>
  <r>
    <x v="2"/>
    <n v="21.5"/>
    <x v="6"/>
    <x v="0"/>
    <x v="0"/>
    <n v="1218986.838"/>
    <n v="74358197.118000001"/>
    <n v="61"/>
    <n v="26208217.017000001"/>
  </r>
  <r>
    <x v="2"/>
    <n v="24.5"/>
    <x v="6"/>
    <x v="0"/>
    <x v="0"/>
    <n v="200259.9057"/>
    <n v="23029889.155499998"/>
    <n v="115"/>
    <n v="4906367.6896500001"/>
  </r>
  <r>
    <x v="2"/>
    <n v="25.5"/>
    <x v="6"/>
    <x v="0"/>
    <x v="0"/>
    <n v="296592.38559999998"/>
    <n v="42264414.947999999"/>
    <n v="142.5"/>
    <n v="7563105.832799999"/>
  </r>
  <r>
    <x v="2"/>
    <n v="27"/>
    <x v="6"/>
    <x v="0"/>
    <x v="0"/>
    <n v="157622.7886"/>
    <n v="26165382.907600001"/>
    <n v="166"/>
    <n v="4255815.2922"/>
  </r>
  <r>
    <x v="2"/>
    <n v="30"/>
    <x v="6"/>
    <x v="0"/>
    <x v="0"/>
    <n v="165225.1404"/>
    <n v="32218902.377999999"/>
    <n v="195"/>
    <n v="4956754.2120000003"/>
  </r>
  <r>
    <x v="2"/>
    <n v="28.5"/>
    <x v="4"/>
    <x v="0"/>
    <x v="0"/>
    <n v="256132.75599999999"/>
    <n v="48409090.884000003"/>
    <n v="189"/>
    <n v="7299783.5460000001"/>
  </r>
  <r>
    <x v="2"/>
    <n v="27.5"/>
    <x v="5"/>
    <x v="0"/>
    <x v="0"/>
    <n v="174481.5649"/>
    <n v="27742568.8191"/>
    <n v="159"/>
    <n v="4798243.0347499996"/>
  </r>
  <r>
    <x v="2"/>
    <n v="22"/>
    <x v="1"/>
    <x v="1"/>
    <x v="0"/>
    <n v="1441531.1987999999"/>
    <n v="131179339.0908"/>
    <n v="91"/>
    <n v="31713686.373599999"/>
  </r>
  <r>
    <x v="2"/>
    <n v="23"/>
    <x v="1"/>
    <x v="1"/>
    <x v="0"/>
    <n v="1465421.7546000001"/>
    <n v="167058080.0244"/>
    <n v="114"/>
    <n v="33704700.355800003"/>
  </r>
  <r>
    <x v="2"/>
    <n v="22"/>
    <x v="2"/>
    <x v="1"/>
    <x v="0"/>
    <n v="4965274.1292000003"/>
    <n v="458406921.2184"/>
    <n v="92.322580645161295"/>
    <n v="109236030.84240001"/>
  </r>
  <r>
    <x v="2"/>
    <n v="22.5"/>
    <x v="2"/>
    <x v="1"/>
    <x v="0"/>
    <n v="4236164.1394999996"/>
    <n v="412076518.53549999"/>
    <n v="97.275862068965495"/>
    <n v="95313693.138749987"/>
  </r>
  <r>
    <x v="2"/>
    <n v="23"/>
    <x v="2"/>
    <x v="1"/>
    <x v="0"/>
    <n v="976947.83640000003"/>
    <n v="114302896.85879999"/>
    <n v="117"/>
    <n v="22469800.237199999"/>
  </r>
  <r>
    <x v="2"/>
    <n v="23.5"/>
    <x v="2"/>
    <x v="1"/>
    <x v="0"/>
    <n v="2812674.0743999998"/>
    <n v="336895850.24479997"/>
    <n v="119.777777777778"/>
    <n v="66097840.748399995"/>
  </r>
  <r>
    <x v="2"/>
    <n v="24"/>
    <x v="2"/>
    <x v="1"/>
    <x v="0"/>
    <n v="3669148.3437000001"/>
    <n v="478212334.12889999"/>
    <n v="130.333333333333"/>
    <n v="88059560.248800009"/>
  </r>
  <r>
    <x v="2"/>
    <n v="24.5"/>
    <x v="2"/>
    <x v="1"/>
    <x v="0"/>
    <n v="4605977.8311000001"/>
    <n v="592769320.87199998"/>
    <n v="128.695652173913"/>
    <n v="112846456.86195"/>
  </r>
  <r>
    <x v="2"/>
    <n v="25"/>
    <x v="2"/>
    <x v="1"/>
    <x v="0"/>
    <n v="3508211.3626999999"/>
    <n v="543772761.21850002"/>
    <n v="155"/>
    <n v="87705284.067499995"/>
  </r>
  <r>
    <x v="2"/>
    <n v="25.5"/>
    <x v="2"/>
    <x v="1"/>
    <x v="0"/>
    <n v="2372739.0847999998"/>
    <n v="358135305.61199999"/>
    <n v="150.9375"/>
    <n v="60504846.662399992"/>
  </r>
  <r>
    <x v="2"/>
    <n v="26"/>
    <x v="2"/>
    <x v="1"/>
    <x v="0"/>
    <n v="5623118.4239999996"/>
    <n v="953430968.33599997"/>
    <n v="169.555555555556"/>
    <n v="146201079.02399999"/>
  </r>
  <r>
    <x v="2"/>
    <n v="26.5"/>
    <x v="2"/>
    <x v="1"/>
    <x v="0"/>
    <n v="2723754.4939999999"/>
    <n v="461540199.00830001"/>
    <n v="169.45"/>
    <n v="72179494.091000006"/>
  </r>
  <r>
    <x v="2"/>
    <n v="27"/>
    <x v="2"/>
    <x v="1"/>
    <x v="0"/>
    <n v="2364341.8289999999"/>
    <n v="418961372.0988"/>
    <n v="177.2"/>
    <n v="63837229.383000001"/>
  </r>
  <r>
    <x v="2"/>
    <n v="27.5"/>
    <x v="2"/>
    <x v="1"/>
    <x v="0"/>
    <n v="1570334.0841000001"/>
    <n v="293477992.16180003"/>
    <n v="186.888888888889"/>
    <n v="43184187.312750004"/>
  </r>
  <r>
    <x v="2"/>
    <n v="28"/>
    <x v="2"/>
    <x v="1"/>
    <x v="0"/>
    <n v="433123.77059999999"/>
    <n v="92255363.137799993"/>
    <n v="213"/>
    <n v="12127465.5768"/>
  </r>
  <r>
    <x v="2"/>
    <n v="28.5"/>
    <x v="2"/>
    <x v="1"/>
    <x v="0"/>
    <n v="128066.378"/>
    <n v="28814935.050000001"/>
    <n v="225"/>
    <n v="3649891.773"/>
  </r>
  <r>
    <x v="2"/>
    <n v="22.5"/>
    <x v="3"/>
    <x v="1"/>
    <x v="0"/>
    <n v="1314671.6295"/>
    <n v="144613879.245"/>
    <n v="110"/>
    <n v="29580111.66375"/>
  </r>
  <r>
    <x v="2"/>
    <n v="23"/>
    <x v="3"/>
    <x v="1"/>
    <x v="0"/>
    <n v="162824.63939999999"/>
    <n v="12537497.2338"/>
    <n v="77"/>
    <n v="3744966.7061999999"/>
  </r>
  <r>
    <x v="2"/>
    <n v="24"/>
    <x v="3"/>
    <x v="1"/>
    <x v="0"/>
    <n v="174721.34969999999"/>
    <n v="15375478.773600001"/>
    <n v="88"/>
    <n v="4193312.3927999996"/>
  </r>
  <r>
    <x v="2"/>
    <n v="24.5"/>
    <x v="3"/>
    <x v="1"/>
    <x v="0"/>
    <n v="2202858.9627"/>
    <n v="257333978.82449999"/>
    <n v="116.818181818182"/>
    <n v="53970044.586149998"/>
  </r>
  <r>
    <x v="2"/>
    <n v="25"/>
    <x v="3"/>
    <x v="1"/>
    <x v="0"/>
    <n v="2215712.4396000002"/>
    <n v="307614743.69779998"/>
    <n v="138.833333333333"/>
    <n v="55392810.990000002"/>
  </r>
  <r>
    <x v="2"/>
    <n v="25.5"/>
    <x v="3"/>
    <x v="1"/>
    <x v="0"/>
    <n v="741480.96400000004"/>
    <n v="112260217.9496"/>
    <n v="151.4"/>
    <n v="18907764.582000002"/>
  </r>
  <r>
    <x v="2"/>
    <n v="26"/>
    <x v="3"/>
    <x v="1"/>
    <x v="0"/>
    <n v="937186.40399999998"/>
    <n v="170099332.32600001"/>
    <n v="181.5"/>
    <n v="24366846.504000001"/>
  </r>
  <r>
    <x v="2"/>
    <n v="27"/>
    <x v="3"/>
    <x v="1"/>
    <x v="0"/>
    <n v="315245.5772"/>
    <n v="55167976.009999998"/>
    <n v="175"/>
    <n v="8511630.5844000001"/>
  </r>
  <r>
    <x v="2"/>
    <n v="27.5"/>
    <x v="3"/>
    <x v="1"/>
    <x v="0"/>
    <n v="872407.82449999999"/>
    <n v="164885078.83050001"/>
    <n v="189"/>
    <n v="23991215.173749998"/>
  </r>
  <r>
    <x v="2"/>
    <n v="28"/>
    <x v="3"/>
    <x v="1"/>
    <x v="0"/>
    <n v="288749.18040000001"/>
    <n v="60204204.113399997"/>
    <n v="208.5"/>
    <n v="8084977.0512000006"/>
  </r>
  <r>
    <x v="2"/>
    <n v="28.5"/>
    <x v="3"/>
    <x v="1"/>
    <x v="0"/>
    <n v="256132.75599999999"/>
    <n v="53019480.491999999"/>
    <n v="207"/>
    <n v="7299783.5460000001"/>
  </r>
  <r>
    <x v="2"/>
    <n v="29"/>
    <x v="3"/>
    <x v="1"/>
    <x v="0"/>
    <n v="139586.23939999999"/>
    <n v="32663180.0196"/>
    <n v="234"/>
    <n v="4048000.9425999997"/>
  </r>
  <r>
    <x v="2"/>
    <n v="31.5"/>
    <x v="3"/>
    <x v="1"/>
    <x v="0"/>
    <n v="504656.99190000002"/>
    <n v="87473878.596000001"/>
    <n v="173.333333333333"/>
    <n v="15896695.24485"/>
  </r>
  <r>
    <x v="2"/>
    <n v="25.5"/>
    <x v="6"/>
    <x v="1"/>
    <x v="0"/>
    <n v="1631258.1207999999"/>
    <n v="229117617.87599999"/>
    <n v="140.45454545454501"/>
    <n v="41597082.080399998"/>
  </r>
  <r>
    <x v="2"/>
    <n v="26.5"/>
    <x v="6"/>
    <x v="1"/>
    <x v="0"/>
    <n v="680938.62349999999"/>
    <n v="101187479.45209999"/>
    <n v="148.6"/>
    <n v="18044873.522750001"/>
  </r>
  <r>
    <x v="2"/>
    <n v="27.5"/>
    <x v="6"/>
    <x v="1"/>
    <x v="0"/>
    <n v="174481.5649"/>
    <n v="31232200.1171"/>
    <n v="179"/>
    <n v="4798243.0347499996"/>
  </r>
  <r>
    <x v="2"/>
    <n v="28"/>
    <x v="6"/>
    <x v="1"/>
    <x v="0"/>
    <n v="433123.77059999999"/>
    <n v="74930412.313800007"/>
    <n v="173"/>
    <n v="12127465.5768"/>
  </r>
  <r>
    <x v="2"/>
    <n v="28.5"/>
    <x v="6"/>
    <x v="1"/>
    <x v="0"/>
    <n v="384199.13400000002"/>
    <n v="76967893.178000003"/>
    <n v="200.333333333333"/>
    <n v="10949675.319"/>
  </r>
  <r>
    <x v="2"/>
    <n v="26"/>
    <x v="4"/>
    <x v="1"/>
    <x v="0"/>
    <n v="156197.734"/>
    <n v="19524716.75"/>
    <n v="125"/>
    <n v="4061141.0839999998"/>
  </r>
  <r>
    <x v="2"/>
    <n v="27"/>
    <x v="4"/>
    <x v="1"/>
    <x v="0"/>
    <n v="472868.36580000003"/>
    <n v="69669272.561199993"/>
    <n v="147.333333333333"/>
    <n v="12767445.876600001"/>
  </r>
  <r>
    <x v="2"/>
    <n v="27.5"/>
    <x v="4"/>
    <x v="1"/>
    <x v="0"/>
    <n v="1570334.0841000001"/>
    <n v="312496482.73589998"/>
    <n v="199"/>
    <n v="43184187.312750004"/>
  </r>
  <r>
    <x v="2"/>
    <n v="30"/>
    <x v="4"/>
    <x v="1"/>
    <x v="0"/>
    <n v="495675.42119999998"/>
    <n v="138623892.7956"/>
    <n v="279.66666666666703"/>
    <n v="14870262.636"/>
  </r>
  <r>
    <x v="2"/>
    <n v="30.5"/>
    <x v="4"/>
    <x v="1"/>
    <x v="0"/>
    <n v="152270.1869"/>
    <n v="40503869.715400003"/>
    <n v="266"/>
    <n v="4644240.7004500004"/>
  </r>
  <r>
    <x v="2"/>
    <n v="28.5"/>
    <x v="5"/>
    <x v="1"/>
    <x v="0"/>
    <n v="128066.378"/>
    <n v="25869408.355999999"/>
    <n v="202"/>
    <n v="3649891.773"/>
  </r>
  <r>
    <x v="2"/>
    <n v="29.5"/>
    <x v="5"/>
    <x v="1"/>
    <x v="0"/>
    <n v="635941.902"/>
    <n v="123372728.98800001"/>
    <n v="194"/>
    <n v="18760286.109000001"/>
  </r>
  <r>
    <x v="2"/>
    <n v="30.5"/>
    <x v="7"/>
    <x v="1"/>
    <x v="0"/>
    <n v="456810.56069999997"/>
    <n v="116791233.3523"/>
    <n v="255.666666666667"/>
    <n v="13932722.101349998"/>
  </r>
  <r>
    <x v="2"/>
    <n v="30"/>
    <x v="8"/>
    <x v="1"/>
    <x v="0"/>
    <n v="165225.1404"/>
    <n v="38001782.292000003"/>
    <n v="230"/>
    <n v="4956754.2120000003"/>
  </r>
  <r>
    <x v="3"/>
    <n v="14"/>
    <x v="1"/>
    <x v="0"/>
    <x v="0"/>
    <n v="2606553.3689999999"/>
    <n v="52131067.380000003"/>
    <n v="20"/>
    <n v="36491747.166000001"/>
  </r>
  <r>
    <x v="3"/>
    <n v="14.5"/>
    <x v="1"/>
    <x v="0"/>
    <x v="0"/>
    <n v="359412.48019999999"/>
    <n v="7188249.6040000003"/>
    <n v="20"/>
    <n v="5211480.9628999997"/>
  </r>
  <r>
    <x v="3"/>
    <n v="16"/>
    <x v="1"/>
    <x v="0"/>
    <x v="0"/>
    <n v="309809.52370000002"/>
    <n v="10533523.8058"/>
    <n v="34"/>
    <n v="4956952.3792000003"/>
  </r>
  <r>
    <x v="3"/>
    <n v="17.5"/>
    <x v="1"/>
    <x v="0"/>
    <x v="0"/>
    <n v="5380367.1402000003"/>
    <n v="231355787.02860001"/>
    <n v="43"/>
    <n v="94156424.953500003"/>
  </r>
  <r>
    <x v="3"/>
    <n v="19"/>
    <x v="1"/>
    <x v="0"/>
    <x v="0"/>
    <n v="175994.4933"/>
    <n v="10031686.118100001"/>
    <n v="57"/>
    <n v="3343895.3727000002"/>
  </r>
  <r>
    <x v="3"/>
    <n v="19.5"/>
    <x v="1"/>
    <x v="0"/>
    <x v="0"/>
    <n v="613012.60710000002"/>
    <n v="34941718.604699999"/>
    <n v="57"/>
    <n v="11953745.83845"/>
  </r>
  <r>
    <x v="3"/>
    <n v="20"/>
    <x v="1"/>
    <x v="0"/>
    <x v="0"/>
    <n v="2718083.4879999999"/>
    <n v="162745248.84400001"/>
    <n v="59.875"/>
    <n v="54361669.759999998"/>
  </r>
  <r>
    <x v="3"/>
    <n v="20.5"/>
    <x v="1"/>
    <x v="0"/>
    <x v="0"/>
    <n v="2974895.5808000001"/>
    <n v="210102000.39399999"/>
    <n v="70.625"/>
    <n v="60985359.406400003"/>
  </r>
  <r>
    <x v="3"/>
    <n v="21"/>
    <x v="1"/>
    <x v="0"/>
    <x v="0"/>
    <n v="2066571.8363999999"/>
    <n v="146726600.38440001"/>
    <n v="71"/>
    <n v="43398008.564399995"/>
  </r>
  <r>
    <x v="3"/>
    <n v="22"/>
    <x v="1"/>
    <x v="0"/>
    <x v="0"/>
    <n v="3403109.5661999998"/>
    <n v="336907847.05379999"/>
    <n v="99"/>
    <n v="74868410.456399992"/>
  </r>
  <r>
    <x v="3"/>
    <n v="20.5"/>
    <x v="2"/>
    <x v="0"/>
    <x v="0"/>
    <n v="557792.92139999999"/>
    <n v="39045504.498000003"/>
    <n v="70"/>
    <n v="11434754.888699999"/>
  </r>
  <r>
    <x v="3"/>
    <n v="23.5"/>
    <x v="2"/>
    <x v="0"/>
    <x v="0"/>
    <n v="1684893.3677999999"/>
    <n v="203872097.5038"/>
    <n v="121"/>
    <n v="39594994.143299997"/>
  </r>
  <r>
    <x v="3"/>
    <n v="20"/>
    <x v="3"/>
    <x v="0"/>
    <x v="1"/>
    <n v="1019281.308"/>
    <n v="62176159.788000003"/>
    <n v="61"/>
    <n v="20385626.16"/>
  </r>
  <r>
    <x v="3"/>
    <n v="24"/>
    <x v="3"/>
    <x v="0"/>
    <x v="0"/>
    <n v="1027698.2495"/>
    <n v="141822358.43099999"/>
    <n v="138"/>
    <n v="24664757.988000002"/>
  </r>
  <r>
    <x v="3"/>
    <n v="28"/>
    <x v="8"/>
    <x v="0"/>
    <x v="1"/>
    <n v="303863.70140000002"/>
    <n v="53176147.744999997"/>
    <n v="175"/>
    <n v="8508183.6392000001"/>
  </r>
  <r>
    <x v="3"/>
    <n v="25"/>
    <x v="2"/>
    <x v="1"/>
    <x v="1"/>
    <n v="1530333.2667"/>
    <n v="237201656.33849999"/>
    <n v="155"/>
    <n v="38258331.667500004"/>
  </r>
  <r>
    <x v="3"/>
    <n v="28"/>
    <x v="4"/>
    <x v="1"/>
    <x v="0"/>
    <n v="303863.70140000002"/>
    <n v="69280923.919200003"/>
    <n v="228"/>
    <n v="8508183.6392000001"/>
  </r>
  <r>
    <x v="3"/>
    <n v="29"/>
    <x v="4"/>
    <x v="1"/>
    <x v="0"/>
    <n v="234011.008"/>
    <n v="51950443.776000001"/>
    <n v="222"/>
    <n v="6786319.2319999998"/>
  </r>
  <r>
    <x v="3"/>
    <n v="27.5"/>
    <x v="5"/>
    <x v="1"/>
    <x v="1"/>
    <n v="303863.70140000002"/>
    <n v="60772740.280000001"/>
    <n v="200"/>
    <n v="8356251.7885000007"/>
  </r>
  <r>
    <x v="3"/>
    <n v="25"/>
    <x v="2"/>
    <x v="2"/>
    <x v="1"/>
    <n v="1748952.3048"/>
    <n v="262342845.72"/>
    <n v="150"/>
    <n v="43723807.620000005"/>
  </r>
  <r>
    <x v="3"/>
    <n v="26"/>
    <x v="3"/>
    <x v="2"/>
    <x v="1"/>
    <n v="256529.86799999999"/>
    <n v="32322763.368000001"/>
    <n v="126"/>
    <n v="6669776.568"/>
  </r>
  <r>
    <x v="3"/>
    <n v="14"/>
    <x v="1"/>
    <x v="0"/>
    <x v="1"/>
    <n v="372364.76699999999"/>
    <n v="8564389.6410000008"/>
    <n v="23"/>
    <n v="5213106.7379999999"/>
  </r>
  <r>
    <x v="3"/>
    <n v="14.5"/>
    <x v="1"/>
    <x v="0"/>
    <x v="1"/>
    <n v="3594124.8020000001"/>
    <n v="82664870.445999995"/>
    <n v="23"/>
    <n v="52114809.629000001"/>
  </r>
  <r>
    <x v="3"/>
    <n v="15"/>
    <x v="1"/>
    <x v="0"/>
    <x v="1"/>
    <n v="11415551.9658"/>
    <n v="288334748.03939998"/>
    <n v="25.258064516129"/>
    <n v="171233279.48700002"/>
  </r>
  <r>
    <x v="3"/>
    <n v="15.5"/>
    <x v="1"/>
    <x v="0"/>
    <x v="1"/>
    <n v="5524085.2719999999"/>
    <n v="160198472.88800001"/>
    <n v="29"/>
    <n v="85623321.715999991"/>
  </r>
  <r>
    <x v="3"/>
    <n v="16"/>
    <x v="1"/>
    <x v="0"/>
    <x v="1"/>
    <n v="3407904.7607"/>
    <n v="98519428.536599994"/>
    <n v="28.909090909090899"/>
    <n v="54526476.1712"/>
  </r>
  <r>
    <x v="3"/>
    <n v="16.5"/>
    <x v="1"/>
    <x v="0"/>
    <x v="1"/>
    <n v="2615775.9056000002"/>
    <n v="86558402.694399998"/>
    <n v="33.090909090909101"/>
    <n v="43160302.442400001"/>
  </r>
  <r>
    <x v="3"/>
    <n v="17"/>
    <x v="1"/>
    <x v="0"/>
    <x v="1"/>
    <n v="5641766.5045999996"/>
    <n v="194412224.14500001"/>
    <n v="34.459459459459502"/>
    <n v="95910030.578199998"/>
  </r>
  <r>
    <x v="3"/>
    <n v="17.5"/>
    <x v="1"/>
    <x v="0"/>
    <x v="1"/>
    <n v="915807.17279999994"/>
    <n v="35258576.152800001"/>
    <n v="38.5"/>
    <n v="16026625.523999998"/>
  </r>
  <r>
    <x v="3"/>
    <n v="18"/>
    <x v="1"/>
    <x v="0"/>
    <x v="1"/>
    <n v="221577.69519999999"/>
    <n v="8641530.1128000002"/>
    <n v="39"/>
    <n v="3988398.5135999997"/>
  </r>
  <r>
    <x v="3"/>
    <n v="18.5"/>
    <x v="1"/>
    <x v="0"/>
    <x v="1"/>
    <n v="1903768.3470000001"/>
    <n v="102803490.73800001"/>
    <n v="54"/>
    <n v="35219714.419500001"/>
  </r>
  <r>
    <x v="3"/>
    <n v="19"/>
    <x v="1"/>
    <x v="0"/>
    <x v="1"/>
    <n v="3343895.3727000002"/>
    <n v="165962807.18189999"/>
    <n v="49.631578947368403"/>
    <n v="63534012.081300005"/>
  </r>
  <r>
    <x v="3"/>
    <n v="19.5"/>
    <x v="1"/>
    <x v="0"/>
    <x v="1"/>
    <n v="1634700.2856000001"/>
    <n v="98082017.136000007"/>
    <n v="60"/>
    <n v="31876655.569200002"/>
  </r>
  <r>
    <x v="3"/>
    <n v="21"/>
    <x v="1"/>
    <x v="0"/>
    <x v="1"/>
    <n v="344428.63939999999"/>
    <n v="23076718.8398"/>
    <n v="67"/>
    <n v="7233001.4273999995"/>
  </r>
  <r>
    <x v="3"/>
    <n v="21.5"/>
    <x v="1"/>
    <x v="0"/>
    <x v="1"/>
    <n v="2412636.8058000002"/>
    <n v="188185670.8524"/>
    <n v="78"/>
    <n v="51871691.324700005"/>
  </r>
  <r>
    <x v="3"/>
    <n v="17.5"/>
    <x v="2"/>
    <x v="0"/>
    <x v="1"/>
    <n v="572379.48300000001"/>
    <n v="22322799.837000001"/>
    <n v="39"/>
    <n v="10016640.952500001"/>
  </r>
  <r>
    <x v="3"/>
    <n v="18"/>
    <x v="2"/>
    <x v="0"/>
    <x v="1"/>
    <n v="443155.39039999997"/>
    <n v="19388048.329999998"/>
    <n v="43.75"/>
    <n v="7976797.0271999994"/>
  </r>
  <r>
    <x v="3"/>
    <n v="19"/>
    <x v="2"/>
    <x v="0"/>
    <x v="1"/>
    <n v="351988.9866"/>
    <n v="17599449.329999998"/>
    <n v="50"/>
    <n v="6687790.7454000004"/>
  </r>
  <r>
    <x v="3"/>
    <n v="19.5"/>
    <x v="2"/>
    <x v="0"/>
    <x v="1"/>
    <n v="1634700.2856000001"/>
    <n v="97673342.064600006"/>
    <n v="59.75"/>
    <n v="31876655.569200002"/>
  </r>
  <r>
    <x v="3"/>
    <n v="20"/>
    <x v="2"/>
    <x v="0"/>
    <x v="1"/>
    <n v="2038562.6159999999"/>
    <n v="133695731.566"/>
    <n v="65.5833333333333"/>
    <n v="40771252.32"/>
  </r>
  <r>
    <x v="3"/>
    <n v="21"/>
    <x v="2"/>
    <x v="0"/>
    <x v="1"/>
    <n v="2066571.8363999999"/>
    <n v="160159317.32100001"/>
    <n v="77.5"/>
    <n v="43398008.564399995"/>
  </r>
  <r>
    <x v="3"/>
    <n v="22"/>
    <x v="2"/>
    <x v="0"/>
    <x v="1"/>
    <n v="3582220.5959999999"/>
    <n v="358222059.60000002"/>
    <n v="100"/>
    <n v="78808853.112000003"/>
  </r>
  <r>
    <x v="3"/>
    <n v="22.5"/>
    <x v="2"/>
    <x v="0"/>
    <x v="1"/>
    <n v="9094509.4199999999"/>
    <n v="871254002.43599999"/>
    <n v="95.8"/>
    <n v="204626461.94999999"/>
  </r>
  <r>
    <x v="3"/>
    <n v="23"/>
    <x v="2"/>
    <x v="0"/>
    <x v="1"/>
    <n v="3553415.2582999999"/>
    <n v="337761471.39420003"/>
    <n v="95.052631578947398"/>
    <n v="81728550.940899998"/>
  </r>
  <r>
    <x v="3"/>
    <n v="23.5"/>
    <x v="2"/>
    <x v="0"/>
    <x v="1"/>
    <n v="4305838.6065999996"/>
    <n v="490678390.77819997"/>
    <n v="113.95652173913"/>
    <n v="101187207.2551"/>
  </r>
  <r>
    <x v="3"/>
    <n v="24.5"/>
    <x v="2"/>
    <x v="0"/>
    <x v="1"/>
    <n v="3045806.4416"/>
    <n v="358702281.69919997"/>
    <n v="117.769230769231"/>
    <n v="74622257.819199994"/>
  </r>
  <r>
    <x v="3"/>
    <n v="25.5"/>
    <x v="2"/>
    <x v="0"/>
    <x v="1"/>
    <n v="239307.44159999999"/>
    <n v="36614038.564800002"/>
    <n v="153"/>
    <n v="6102339.7607999993"/>
  </r>
  <r>
    <x v="3"/>
    <n v="18.5"/>
    <x v="3"/>
    <x v="0"/>
    <x v="1"/>
    <n v="126917.8898"/>
    <n v="5838222.9308000002"/>
    <n v="46"/>
    <n v="2347980.9613000001"/>
  </r>
  <r>
    <x v="3"/>
    <n v="20"/>
    <x v="3"/>
    <x v="0"/>
    <x v="1"/>
    <n v="509640.65399999998"/>
    <n v="33636283.163999997"/>
    <n v="66"/>
    <n v="10192813.08"/>
  </r>
  <r>
    <x v="3"/>
    <n v="21.5"/>
    <x v="3"/>
    <x v="0"/>
    <x v="1"/>
    <n v="2969399.1455999999"/>
    <n v="265390048.63800001"/>
    <n v="89.375"/>
    <n v="63842081.630400002"/>
  </r>
  <r>
    <x v="3"/>
    <n v="22"/>
    <x v="3"/>
    <x v="0"/>
    <x v="1"/>
    <n v="179111.02979999999"/>
    <n v="16119992.682"/>
    <n v="90"/>
    <n v="3940442.6555999997"/>
  </r>
  <r>
    <x v="3"/>
    <n v="22.5"/>
    <x v="3"/>
    <x v="0"/>
    <x v="1"/>
    <n v="3637803.7680000002"/>
    <n v="380150493.75599998"/>
    <n v="104.5"/>
    <n v="81850584.780000001"/>
  </r>
  <r>
    <x v="3"/>
    <n v="23"/>
    <x v="3"/>
    <x v="0"/>
    <x v="1"/>
    <n v="561065.56709999999"/>
    <n v="50495901.038999997"/>
    <n v="90"/>
    <n v="12904508.043299999"/>
  </r>
  <r>
    <x v="3"/>
    <n v="24"/>
    <x v="3"/>
    <x v="0"/>
    <x v="1"/>
    <n v="822158.59959999996"/>
    <n v="85298954.708499998"/>
    <n v="103.75"/>
    <n v="19731806.3904"/>
  </r>
  <r>
    <x v="3"/>
    <n v="25"/>
    <x v="3"/>
    <x v="0"/>
    <x v="1"/>
    <n v="1311714.2286"/>
    <n v="183639992.00400001"/>
    <n v="140"/>
    <n v="32792855.715"/>
  </r>
  <r>
    <x v="3"/>
    <n v="26"/>
    <x v="3"/>
    <x v="0"/>
    <x v="1"/>
    <n v="769589.60400000005"/>
    <n v="119286388.62"/>
    <n v="155"/>
    <n v="20009329.704"/>
  </r>
  <r>
    <x v="3"/>
    <n v="25.5"/>
    <x v="6"/>
    <x v="0"/>
    <x v="1"/>
    <n v="717922.32479999994"/>
    <n v="90458212.924799994"/>
    <n v="126"/>
    <n v="18307019.282399997"/>
  </r>
  <r>
    <x v="3"/>
    <n v="26.5"/>
    <x v="6"/>
    <x v="0"/>
    <x v="1"/>
    <n v="1519318.507"/>
    <n v="241571642.61300001"/>
    <n v="159"/>
    <n v="40261940.435499996"/>
  </r>
  <r>
    <x v="3"/>
    <n v="24"/>
    <x v="4"/>
    <x v="0"/>
    <x v="1"/>
    <n v="616618.9497"/>
    <n v="59195419.1712"/>
    <n v="96"/>
    <n v="14798854.7928"/>
  </r>
  <r>
    <x v="3"/>
    <n v="26.5"/>
    <x v="4"/>
    <x v="0"/>
    <x v="1"/>
    <n v="607727.40280000004"/>
    <n v="102098203.67039999"/>
    <n v="168"/>
    <n v="16104776.1742"/>
  </r>
  <r>
    <x v="3"/>
    <n v="27"/>
    <x v="4"/>
    <x v="0"/>
    <x v="1"/>
    <n v="284812.96679999999"/>
    <n v="47563765.455600001"/>
    <n v="167"/>
    <n v="7689950.1036"/>
  </r>
  <r>
    <x v="3"/>
    <n v="27.5"/>
    <x v="4"/>
    <x v="0"/>
    <x v="1"/>
    <n v="607727.40280000004"/>
    <n v="111214114.7124"/>
    <n v="183"/>
    <n v="16712503.577000001"/>
  </r>
  <r>
    <x v="3"/>
    <n v="26"/>
    <x v="5"/>
    <x v="0"/>
    <x v="1"/>
    <n v="1539179.2080000001"/>
    <n v="210354491.75999999"/>
    <n v="136.666666666667"/>
    <n v="40018659.408"/>
  </r>
  <r>
    <x v="3"/>
    <n v="29.5"/>
    <x v="5"/>
    <x v="0"/>
    <x v="1"/>
    <n v="303863.70140000002"/>
    <n v="70800242.426200002"/>
    <n v="233"/>
    <n v="8963979.191300001"/>
  </r>
  <r>
    <x v="3"/>
    <n v="28.5"/>
    <x v="8"/>
    <x v="0"/>
    <x v="1"/>
    <n v="303863.70140000002"/>
    <n v="56822512.161799997"/>
    <n v="187"/>
    <n v="8660115.4899000004"/>
  </r>
  <r>
    <x v="3"/>
    <n v="22.5"/>
    <x v="2"/>
    <x v="1"/>
    <x v="1"/>
    <n v="2000792.0723999999"/>
    <n v="174068910.29879999"/>
    <n v="87"/>
    <n v="45017821.629000001"/>
  </r>
  <r>
    <x v="3"/>
    <n v="23"/>
    <x v="2"/>
    <x v="1"/>
    <x v="1"/>
    <n v="2244262.2683999999"/>
    <n v="236769669.31619999"/>
    <n v="105.5"/>
    <n v="51618032.173199996"/>
  </r>
  <r>
    <x v="3"/>
    <n v="23.5"/>
    <x v="2"/>
    <x v="1"/>
    <x v="1"/>
    <n v="1497682.9935999999"/>
    <n v="194698789.16800001"/>
    <n v="130"/>
    <n v="35195550.349599995"/>
  </r>
  <r>
    <x v="3"/>
    <n v="24"/>
    <x v="2"/>
    <x v="1"/>
    <x v="1"/>
    <n v="3905253.3481000001"/>
    <n v="532347693.241"/>
    <n v="136.31578947368399"/>
    <n v="93726080.354400009"/>
  </r>
  <r>
    <x v="3"/>
    <n v="24.5"/>
    <x v="2"/>
    <x v="1"/>
    <x v="1"/>
    <n v="937171.21279999998"/>
    <n v="136592704.2656"/>
    <n v="145.75"/>
    <n v="22960694.713599999"/>
  </r>
  <r>
    <x v="3"/>
    <n v="25"/>
    <x v="2"/>
    <x v="1"/>
    <x v="1"/>
    <n v="3497904.6096000001"/>
    <n v="495390740.33459997"/>
    <n v="141.625"/>
    <n v="87447615.24000001"/>
  </r>
  <r>
    <x v="3"/>
    <n v="25.5"/>
    <x v="2"/>
    <x v="1"/>
    <x v="1"/>
    <n v="957229.76639999996"/>
    <n v="150524380.76640001"/>
    <n v="157.25"/>
    <n v="24409359.043199997"/>
  </r>
  <r>
    <x v="3"/>
    <n v="26"/>
    <x v="2"/>
    <x v="1"/>
    <x v="1"/>
    <n v="256529.86799999999"/>
    <n v="41044778.880000003"/>
    <n v="160"/>
    <n v="6669776.568"/>
  </r>
  <r>
    <x v="3"/>
    <n v="26.5"/>
    <x v="2"/>
    <x v="1"/>
    <x v="1"/>
    <n v="607727.40280000004"/>
    <n v="100275021.462"/>
    <n v="165"/>
    <n v="16104776.1742"/>
  </r>
  <r>
    <x v="3"/>
    <n v="27"/>
    <x v="2"/>
    <x v="1"/>
    <x v="1"/>
    <n v="569625.93359999999"/>
    <n v="96266782.778400004"/>
    <n v="169"/>
    <n v="15379900.2072"/>
  </r>
  <r>
    <x v="3"/>
    <n v="27.5"/>
    <x v="2"/>
    <x v="1"/>
    <x v="1"/>
    <n v="607727.40280000004"/>
    <n v="119722298.35160001"/>
    <n v="197"/>
    <n v="16712503.577000001"/>
  </r>
  <r>
    <x v="3"/>
    <n v="22.5"/>
    <x v="3"/>
    <x v="1"/>
    <x v="1"/>
    <n v="1273231.3188"/>
    <n v="110771124.73559999"/>
    <n v="87"/>
    <n v="28647704.673"/>
  </r>
  <r>
    <x v="3"/>
    <n v="23.5"/>
    <x v="3"/>
    <x v="1"/>
    <x v="1"/>
    <n v="2620945.2387999999"/>
    <n v="336604252.81160003"/>
    <n v="128.42857142857099"/>
    <n v="61592213.1118"/>
  </r>
  <r>
    <x v="3"/>
    <n v="25"/>
    <x v="3"/>
    <x v="1"/>
    <x v="1"/>
    <n v="1530333.2667"/>
    <n v="224084514.05250001"/>
    <n v="146.42857142857099"/>
    <n v="38258331.667500004"/>
  </r>
  <r>
    <x v="3"/>
    <n v="25.5"/>
    <x v="3"/>
    <x v="1"/>
    <x v="1"/>
    <n v="957229.76639999996"/>
    <n v="132097707.7632"/>
    <n v="138"/>
    <n v="24409359.043199997"/>
  </r>
  <r>
    <x v="3"/>
    <n v="26"/>
    <x v="3"/>
    <x v="1"/>
    <x v="1"/>
    <n v="256529.86799999999"/>
    <n v="36683771.123999998"/>
    <n v="143"/>
    <n v="6669776.568"/>
  </r>
  <r>
    <x v="3"/>
    <n v="24.5"/>
    <x v="6"/>
    <x v="1"/>
    <x v="1"/>
    <n v="1640049.6224"/>
    <n v="229606947.13600001"/>
    <n v="140"/>
    <n v="40181215.748800002"/>
  </r>
  <r>
    <x v="3"/>
    <n v="27"/>
    <x v="5"/>
    <x v="1"/>
    <x v="1"/>
    <n v="569625.93359999999"/>
    <n v="87152767.840800002"/>
    <n v="153"/>
    <n v="15379900.2072"/>
  </r>
  <r>
    <x v="3"/>
    <n v="28"/>
    <x v="5"/>
    <x v="1"/>
    <x v="1"/>
    <n v="303863.70140000002"/>
    <n v="58037966.967399999"/>
    <n v="191"/>
    <n v="8508183.6392000001"/>
  </r>
  <r>
    <x v="3"/>
    <n v="29"/>
    <x v="5"/>
    <x v="1"/>
    <x v="1"/>
    <n v="234011.008"/>
    <n v="52652476.799999997"/>
    <n v="225"/>
    <n v="6786319.2319999998"/>
  </r>
  <r>
    <x v="3"/>
    <n v="30"/>
    <x v="8"/>
    <x v="1"/>
    <x v="1"/>
    <n v="303863.70140000002"/>
    <n v="70192515.023399994"/>
    <n v="231"/>
    <n v="9115911.0420000013"/>
  </r>
  <r>
    <x v="3"/>
    <n v="31.5"/>
    <x v="9"/>
    <x v="1"/>
    <x v="1"/>
    <n v="303863.70140000002"/>
    <n v="75965925.349999994"/>
    <n v="250"/>
    <n v="9571706.5941000003"/>
  </r>
  <r>
    <x v="3"/>
    <n v="12.5"/>
    <x v="1"/>
    <x v="0"/>
    <x v="0"/>
    <n v="825667.84739999997"/>
    <n v="12109795.0952"/>
    <n v="14.6666666666667"/>
    <n v="10320848.092499999"/>
  </r>
  <r>
    <x v="3"/>
    <n v="13"/>
    <x v="1"/>
    <x v="0"/>
    <x v="0"/>
    <n v="15801196.8444"/>
    <n v="260360629.82249999"/>
    <n v="16.477272727272702"/>
    <n v="205415558.9772"/>
  </r>
  <r>
    <x v="3"/>
    <n v="13.5"/>
    <x v="1"/>
    <x v="0"/>
    <x v="0"/>
    <n v="34500373.508000001"/>
    <n v="631175254.28320003"/>
    <n v="18.294736842105301"/>
    <n v="465755042.35800004"/>
  </r>
  <r>
    <x v="3"/>
    <n v="14"/>
    <x v="1"/>
    <x v="0"/>
    <x v="0"/>
    <n v="9309119.1750000007"/>
    <n v="194374408.37400001"/>
    <n v="20.88"/>
    <n v="130327668.45000002"/>
  </r>
  <r>
    <x v="3"/>
    <n v="14.5"/>
    <x v="1"/>
    <x v="0"/>
    <x v="0"/>
    <n v="28393585.935800001"/>
    <n v="661318963.56799996"/>
    <n v="23.2911392405063"/>
    <n v="411706996.06910002"/>
  </r>
  <r>
    <x v="3"/>
    <n v="15"/>
    <x v="1"/>
    <x v="0"/>
    <x v="0"/>
    <n v="6996628.6242000004"/>
    <n v="187804242.01800001"/>
    <n v="26.842105263157901"/>
    <n v="104949429.36300001"/>
  </r>
  <r>
    <x v="3"/>
    <n v="15.5"/>
    <x v="1"/>
    <x v="0"/>
    <x v="0"/>
    <n v="9321893.8965000007"/>
    <n v="266537114.37400001"/>
    <n v="28.592592592592599"/>
    <n v="144489355.39575002"/>
  </r>
  <r>
    <x v="3"/>
    <n v="16"/>
    <x v="1"/>
    <x v="0"/>
    <x v="0"/>
    <n v="7745238.0925000003"/>
    <n v="239172952.29640001"/>
    <n v="30.88"/>
    <n v="123923809.48"/>
  </r>
  <r>
    <x v="3"/>
    <n v="16.5"/>
    <x v="1"/>
    <x v="0"/>
    <x v="0"/>
    <n v="6896136.4784000004"/>
    <n v="234230842.456"/>
    <n v="33.965517241379303"/>
    <n v="113786251.8936"/>
  </r>
  <r>
    <x v="3"/>
    <n v="17"/>
    <x v="1"/>
    <x v="0"/>
    <x v="0"/>
    <n v="9301290.7237999998"/>
    <n v="367782184.02960002"/>
    <n v="39.540983606557397"/>
    <n v="158121942.3046"/>
  </r>
  <r>
    <x v="3"/>
    <n v="17.5"/>
    <x v="1"/>
    <x v="0"/>
    <x v="0"/>
    <n v="9387023.5211999994"/>
    <n v="337245991.3836"/>
    <n v="35.9268292682927"/>
    <n v="164272911.62099999"/>
  </r>
  <r>
    <x v="3"/>
    <n v="18"/>
    <x v="1"/>
    <x v="0"/>
    <x v="0"/>
    <n v="17837004.463599999"/>
    <n v="728658250.6652"/>
    <n v="40.8509316770186"/>
    <n v="321066080.3448"/>
  </r>
  <r>
    <x v="3"/>
    <n v="18.5"/>
    <x v="1"/>
    <x v="0"/>
    <x v="0"/>
    <n v="10534184.853399999"/>
    <n v="437866719.81"/>
    <n v="41.566265060241001"/>
    <n v="194882419.7879"/>
  </r>
  <r>
    <x v="3"/>
    <n v="19"/>
    <x v="1"/>
    <x v="0"/>
    <x v="0"/>
    <n v="8975719.1582999993"/>
    <n v="467089385.21820003"/>
    <n v="52.039215686274503"/>
    <n v="170538664.0077"/>
  </r>
  <r>
    <x v="3"/>
    <n v="19.5"/>
    <x v="1"/>
    <x v="0"/>
    <x v="0"/>
    <n v="8377838.9637000002"/>
    <n v="464663556.18180001"/>
    <n v="55.463414634146297"/>
    <n v="163367859.79214999"/>
  </r>
  <r>
    <x v="3"/>
    <n v="20"/>
    <x v="1"/>
    <x v="0"/>
    <x v="0"/>
    <n v="9003651.5539999995"/>
    <n v="555678193.07799995"/>
    <n v="61.716981132075503"/>
    <n v="180073031.07999998"/>
  </r>
  <r>
    <x v="3"/>
    <n v="20.5"/>
    <x v="1"/>
    <x v="0"/>
    <x v="0"/>
    <n v="10040272.585200001"/>
    <n v="695939634.93340003"/>
    <n v="69.314814814814795"/>
    <n v="205825587.9966"/>
  </r>
  <r>
    <x v="3"/>
    <n v="21"/>
    <x v="1"/>
    <x v="0"/>
    <x v="0"/>
    <n v="18082503.568500001"/>
    <n v="1383053201.5107"/>
    <n v="76.485714285714295"/>
    <n v="379732574.93850005"/>
  </r>
  <r>
    <x v="3"/>
    <n v="21.5"/>
    <x v="1"/>
    <x v="0"/>
    <x v="0"/>
    <n v="25796655.077399999"/>
    <n v="1961473723.1154001"/>
    <n v="76.035971223021605"/>
    <n v="554628084.16409993"/>
  </r>
  <r>
    <x v="3"/>
    <n v="22"/>
    <x v="1"/>
    <x v="0"/>
    <x v="0"/>
    <n v="18448436.069400001"/>
    <n v="1565251289.4222"/>
    <n v="84.844660194174807"/>
    <n v="405865593.52680004"/>
  </r>
  <r>
    <x v="3"/>
    <n v="22.5"/>
    <x v="1"/>
    <x v="0"/>
    <x v="0"/>
    <n v="181890.18840000001"/>
    <n v="17279567.897999998"/>
    <n v="95"/>
    <n v="4092529.2390000005"/>
  </r>
  <r>
    <x v="3"/>
    <n v="23"/>
    <x v="1"/>
    <x v="0"/>
    <x v="0"/>
    <n v="3179371.5469"/>
    <n v="313074586.4418"/>
    <n v="98.470588235294102"/>
    <n v="73125545.578700006"/>
  </r>
  <r>
    <x v="3"/>
    <n v="17.5"/>
    <x v="2"/>
    <x v="0"/>
    <x v="0"/>
    <n v="4693511.7605999997"/>
    <n v="187740470.42399999"/>
    <n v="40"/>
    <n v="82136455.810499996"/>
  </r>
  <r>
    <x v="3"/>
    <n v="18.5"/>
    <x v="2"/>
    <x v="0"/>
    <x v="0"/>
    <n v="888425.22860000003"/>
    <n v="37821531.160400003"/>
    <n v="42.571428571428598"/>
    <n v="16435866.7291"/>
  </r>
  <r>
    <x v="3"/>
    <n v="19.5"/>
    <x v="2"/>
    <x v="0"/>
    <x v="0"/>
    <n v="1634700.2856000001"/>
    <n v="91338878.457900003"/>
    <n v="55.875"/>
    <n v="31876655.569200002"/>
  </r>
  <r>
    <x v="3"/>
    <n v="20"/>
    <x v="2"/>
    <x v="0"/>
    <x v="0"/>
    <n v="2378323.0520000001"/>
    <n v="158668123.61199999"/>
    <n v="66.714285714285694"/>
    <n v="47566461.040000007"/>
  </r>
  <r>
    <x v="3"/>
    <n v="20.5"/>
    <x v="2"/>
    <x v="0"/>
    <x v="0"/>
    <n v="11527720.375600001"/>
    <n v="829066212.17420006"/>
    <n v="71.919354838709694"/>
    <n v="236318267.69980001"/>
  </r>
  <r>
    <x v="3"/>
    <n v="21"/>
    <x v="2"/>
    <x v="0"/>
    <x v="0"/>
    <n v="13088288.2972"/>
    <n v="1001081840.4161"/>
    <n v="76.486842105263193"/>
    <n v="274854054.24119997"/>
  </r>
  <r>
    <x v="3"/>
    <n v="21.5"/>
    <x v="2"/>
    <x v="0"/>
    <x v="0"/>
    <n v="15774932.960999999"/>
    <n v="1286677767.2778001"/>
    <n v="81.564705882352897"/>
    <n v="339161058.66149998"/>
  </r>
  <r>
    <x v="3"/>
    <n v="22"/>
    <x v="2"/>
    <x v="0"/>
    <x v="0"/>
    <n v="22388878.725000001"/>
    <n v="2056552844.1636"/>
    <n v="91.855999999999995"/>
    <n v="492555331.95000005"/>
  </r>
  <r>
    <x v="3"/>
    <n v="22.5"/>
    <x v="2"/>
    <x v="0"/>
    <x v="0"/>
    <n v="22372493.1732"/>
    <n v="2122112828.0627999"/>
    <n v="94.853658536585399"/>
    <n v="503381096.39700001"/>
  </r>
  <r>
    <x v="3"/>
    <n v="23"/>
    <x v="2"/>
    <x v="0"/>
    <x v="0"/>
    <n v="12156420.6205"/>
    <n v="1354973344.5465"/>
    <n v="111.461538461538"/>
    <n v="279597674.27149999"/>
  </r>
  <r>
    <x v="3"/>
    <n v="23.5"/>
    <x v="2"/>
    <x v="0"/>
    <x v="0"/>
    <n v="7113994.2196000004"/>
    <n v="784411467.898"/>
    <n v="110.26315789473701"/>
    <n v="167178864.16060001"/>
  </r>
  <r>
    <x v="3"/>
    <n v="24"/>
    <x v="2"/>
    <x v="0"/>
    <x v="0"/>
    <n v="3699713.6982"/>
    <n v="440265930.08579999"/>
    <n v="119"/>
    <n v="88793128.756799996"/>
  </r>
  <r>
    <x v="3"/>
    <n v="24.5"/>
    <x v="2"/>
    <x v="0"/>
    <x v="0"/>
    <n v="1874342.4256"/>
    <n v="260065011.55199999"/>
    <n v="138.75"/>
    <n v="45921389.427199997"/>
  </r>
  <r>
    <x v="3"/>
    <n v="20.5"/>
    <x v="3"/>
    <x v="0"/>
    <x v="0"/>
    <n v="2045240.7117999999"/>
    <n v="122714442.708"/>
    <n v="60"/>
    <n v="41927434.591899998"/>
  </r>
  <r>
    <x v="3"/>
    <n v="21.5"/>
    <x v="3"/>
    <x v="0"/>
    <x v="0"/>
    <n v="2412636.8058000002"/>
    <n v="197836218.0756"/>
    <n v="82"/>
    <n v="51871691.324700005"/>
  </r>
  <r>
    <x v="3"/>
    <n v="23"/>
    <x v="3"/>
    <x v="0"/>
    <x v="0"/>
    <n v="1309152.9898999999"/>
    <n v="136151910.94960001"/>
    <n v="104"/>
    <n v="30110518.767699998"/>
  </r>
  <r>
    <x v="3"/>
    <n v="24"/>
    <x v="3"/>
    <x v="0"/>
    <x v="0"/>
    <n v="1644317.1991999999"/>
    <n v="192385112.3064"/>
    <n v="117"/>
    <n v="39463612.7808"/>
  </r>
  <r>
    <x v="3"/>
    <n v="24.5"/>
    <x v="3"/>
    <x v="0"/>
    <x v="0"/>
    <n v="1405756.8192"/>
    <n v="176891066.41600001"/>
    <n v="125.833333333333"/>
    <n v="34441042.0704"/>
  </r>
  <r>
    <x v="3"/>
    <n v="25"/>
    <x v="3"/>
    <x v="0"/>
    <x v="0"/>
    <n v="655857.11430000002"/>
    <n v="78921472.754099995"/>
    <n v="120.333333333333"/>
    <n v="16396427.8575"/>
  </r>
  <r>
    <x v="3"/>
    <n v="25"/>
    <x v="6"/>
    <x v="0"/>
    <x v="0"/>
    <n v="218619.03810000001"/>
    <n v="32792855.715"/>
    <n v="150"/>
    <n v="5465475.9525000006"/>
  </r>
  <r>
    <x v="3"/>
    <n v="25.5"/>
    <x v="6"/>
    <x v="0"/>
    <x v="0"/>
    <n v="239307.44159999999"/>
    <n v="35417501.356799997"/>
    <n v="148"/>
    <n v="6102339.7607999993"/>
  </r>
  <r>
    <x v="3"/>
    <n v="23"/>
    <x v="1"/>
    <x v="1"/>
    <x v="0"/>
    <n v="1309152.9898999999"/>
    <n v="149243440.8486"/>
    <n v="114"/>
    <n v="30110518.767699998"/>
  </r>
  <r>
    <x v="3"/>
    <n v="18.5"/>
    <x v="2"/>
    <x v="1"/>
    <x v="0"/>
    <n v="380753.66940000001"/>
    <n v="17133915.123"/>
    <n v="45"/>
    <n v="7043942.8838999998"/>
  </r>
  <r>
    <x v="3"/>
    <n v="20.5"/>
    <x v="2"/>
    <x v="1"/>
    <x v="0"/>
    <n v="743723.89520000003"/>
    <n v="43135985.921599999"/>
    <n v="58"/>
    <n v="15246339.851600001"/>
  </r>
  <r>
    <x v="3"/>
    <n v="22"/>
    <x v="2"/>
    <x v="1"/>
    <x v="0"/>
    <n v="4835997.8046000004"/>
    <n v="458524236.28799999"/>
    <n v="94.814814814814795"/>
    <n v="106391951.70120001"/>
  </r>
  <r>
    <x v="3"/>
    <n v="22.5"/>
    <x v="2"/>
    <x v="1"/>
    <x v="0"/>
    <n v="3455913.5795999998"/>
    <n v="330130691.94599998"/>
    <n v="95.526315789473699"/>
    <n v="77758055.540999994"/>
  </r>
  <r>
    <x v="3"/>
    <n v="23"/>
    <x v="2"/>
    <x v="1"/>
    <x v="0"/>
    <n v="1496174.8455999999"/>
    <n v="154106009.0968"/>
    <n v="103"/>
    <n v="34412021.448799998"/>
  </r>
  <r>
    <x v="3"/>
    <n v="23.5"/>
    <x v="2"/>
    <x v="1"/>
    <x v="0"/>
    <n v="5616311.2259999998"/>
    <n v="683317865.83000004"/>
    <n v="121.666666666667"/>
    <n v="131983313.81099999"/>
  </r>
  <r>
    <x v="3"/>
    <n v="24"/>
    <x v="2"/>
    <x v="1"/>
    <x v="0"/>
    <n v="3699713.6982"/>
    <n v="490417604.66140002"/>
    <n v="132.555555555556"/>
    <n v="88793128.756799996"/>
  </r>
  <r>
    <x v="3"/>
    <n v="24.5"/>
    <x v="2"/>
    <x v="1"/>
    <x v="0"/>
    <n v="5154441.6704000002"/>
    <n v="674060394.80639994"/>
    <n v="130.772727272727"/>
    <n v="126283820.92480001"/>
  </r>
  <r>
    <x v="3"/>
    <n v="25"/>
    <x v="2"/>
    <x v="1"/>
    <x v="0"/>
    <n v="2842047.4953000001"/>
    <n v="407505887.01840001"/>
    <n v="143.38461538461499"/>
    <n v="71051187.382500008"/>
  </r>
  <r>
    <x v="3"/>
    <n v="25.5"/>
    <x v="2"/>
    <x v="1"/>
    <x v="0"/>
    <n v="2871689.2991999998"/>
    <n v="443675996.72640002"/>
    <n v="154.5"/>
    <n v="73228077.129599988"/>
  </r>
  <r>
    <x v="3"/>
    <n v="26"/>
    <x v="2"/>
    <x v="1"/>
    <x v="0"/>
    <n v="1026119.472"/>
    <n v="168027063.53999999"/>
    <n v="163.75"/>
    <n v="26679106.272"/>
  </r>
  <r>
    <x v="3"/>
    <n v="26.5"/>
    <x v="2"/>
    <x v="1"/>
    <x v="0"/>
    <n v="2127045.9098"/>
    <n v="363117123.17299998"/>
    <n v="170.71428571428601"/>
    <n v="56366716.609700002"/>
  </r>
  <r>
    <x v="3"/>
    <n v="27"/>
    <x v="2"/>
    <x v="1"/>
    <x v="0"/>
    <n v="1424064.834"/>
    <n v="275414138.89560002"/>
    <n v="193.4"/>
    <n v="38449750.517999999"/>
  </r>
  <r>
    <x v="3"/>
    <n v="27.5"/>
    <x v="2"/>
    <x v="1"/>
    <x v="0"/>
    <n v="1823182.2083999999"/>
    <n v="346404619.59600002"/>
    <n v="190"/>
    <n v="50137510.730999999"/>
  </r>
  <r>
    <x v="3"/>
    <n v="29"/>
    <x v="2"/>
    <x v="1"/>
    <x v="0"/>
    <n v="234011.008"/>
    <n v="56396652.928000003"/>
    <n v="241"/>
    <n v="6786319.2319999998"/>
  </r>
  <r>
    <x v="3"/>
    <n v="24.5"/>
    <x v="3"/>
    <x v="1"/>
    <x v="0"/>
    <n v="234292.80319999999"/>
    <n v="25537915.548799999"/>
    <n v="109"/>
    <n v="5740173.6783999996"/>
  </r>
  <r>
    <x v="3"/>
    <n v="25"/>
    <x v="3"/>
    <x v="1"/>
    <x v="0"/>
    <n v="218619.03810000001"/>
    <n v="24048094.191"/>
    <n v="110"/>
    <n v="5465475.9525000006"/>
  </r>
  <r>
    <x v="3"/>
    <n v="25.5"/>
    <x v="3"/>
    <x v="1"/>
    <x v="0"/>
    <n v="717922.32479999994"/>
    <n v="112235190.11040001"/>
    <n v="156.333333333333"/>
    <n v="18307019.282399997"/>
  </r>
  <r>
    <x v="3"/>
    <n v="26"/>
    <x v="3"/>
    <x v="1"/>
    <x v="0"/>
    <n v="1539179.2080000001"/>
    <n v="279361026.25199997"/>
    <n v="181.5"/>
    <n v="40018659.408"/>
  </r>
  <r>
    <x v="3"/>
    <n v="27"/>
    <x v="3"/>
    <x v="1"/>
    <x v="0"/>
    <n v="284812.96679999999"/>
    <n v="54684089.625600003"/>
    <n v="192"/>
    <n v="7689950.1036"/>
  </r>
  <r>
    <x v="3"/>
    <n v="28"/>
    <x v="3"/>
    <x v="1"/>
    <x v="0"/>
    <n v="303863.70140000002"/>
    <n v="64722968.398199998"/>
    <n v="213"/>
    <n v="8508183.6392000001"/>
  </r>
  <r>
    <x v="3"/>
    <n v="30"/>
    <x v="4"/>
    <x v="1"/>
    <x v="0"/>
    <n v="303863.70140000002"/>
    <n v="85993427.496199995"/>
    <n v="283"/>
    <n v="9115911.0420000013"/>
  </r>
  <r>
    <x v="3"/>
    <n v="30"/>
    <x v="8"/>
    <x v="1"/>
    <x v="0"/>
    <n v="303863.70140000002"/>
    <n v="69888651.321999997"/>
    <n v="230"/>
    <n v="9115911.0420000013"/>
  </r>
  <r>
    <x v="4"/>
    <n v="5"/>
    <x v="0"/>
    <x v="0"/>
    <x v="0"/>
    <n v="64139531.133699998"/>
    <n v="46406837.232029997"/>
    <n v="0.72352941176470598"/>
    <n v="320697655.66850001"/>
  </r>
  <r>
    <x v="4"/>
    <n v="5.5"/>
    <x v="0"/>
    <x v="0"/>
    <x v="0"/>
    <n v="197368315.13749999"/>
    <n v="194615827.28314999"/>
    <n v="0.986054054054054"/>
    <n v="1085525733.2562499"/>
  </r>
  <r>
    <x v="4"/>
    <n v="6"/>
    <x v="0"/>
    <x v="0"/>
    <x v="0"/>
    <n v="316167498.60079998"/>
    <n v="411569203.12045997"/>
    <n v="1.30174418604651"/>
    <n v="1897004991.6047997"/>
  </r>
  <r>
    <x v="4"/>
    <n v="6.5"/>
    <x v="0"/>
    <x v="0"/>
    <x v="0"/>
    <n v="326043704.60500002"/>
    <n v="548056720.20580006"/>
    <n v="1.6809302325581399"/>
    <n v="2119284079.9325001"/>
  </r>
  <r>
    <x v="4"/>
    <n v="7"/>
    <x v="0"/>
    <x v="0"/>
    <x v="0"/>
    <n v="306777012.74800003"/>
    <n v="652553869.13789999"/>
    <n v="2.1271276595744699"/>
    <n v="2147439089.2360001"/>
  </r>
  <r>
    <x v="4"/>
    <n v="7.5"/>
    <x v="0"/>
    <x v="0"/>
    <x v="0"/>
    <n v="234671362.8436"/>
    <n v="607106042.66108"/>
    <n v="2.5870478413068798"/>
    <n v="1760035221.3270001"/>
  </r>
  <r>
    <x v="4"/>
    <n v="8"/>
    <x v="0"/>
    <x v="0"/>
    <x v="0"/>
    <n v="165558368.67989999"/>
    <n v="525348217.61268002"/>
    <n v="3.1731903485254702"/>
    <n v="1324466949.4391999"/>
  </r>
  <r>
    <x v="4"/>
    <n v="8.5"/>
    <x v="0"/>
    <x v="0"/>
    <x v="0"/>
    <n v="126763695.4896"/>
    <n v="489259109.32235998"/>
    <n v="3.8596153846153798"/>
    <n v="1077491411.6616001"/>
  </r>
  <r>
    <x v="4"/>
    <n v="9"/>
    <x v="0"/>
    <x v="0"/>
    <x v="0"/>
    <n v="68023181.384299994"/>
    <n v="312214873.20116001"/>
    <n v="4.5898305084745799"/>
    <n v="612208632.45869994"/>
  </r>
  <r>
    <x v="4"/>
    <n v="9.5"/>
    <x v="0"/>
    <x v="0"/>
    <x v="0"/>
    <n v="39692733.181299999"/>
    <n v="225488505.51930001"/>
    <n v="5.68085106382979"/>
    <n v="377080965.22235"/>
  </r>
  <r>
    <x v="4"/>
    <n v="10"/>
    <x v="0"/>
    <x v="0"/>
    <x v="0"/>
    <n v="34072493.349600002"/>
    <n v="223884675.05133"/>
    <n v="6.5708333333333302"/>
    <n v="340724933.49600005"/>
  </r>
  <r>
    <x v="4"/>
    <n v="11"/>
    <x v="0"/>
    <x v="0"/>
    <x v="0"/>
    <n v="2414845.8018"/>
    <n v="22458065.956739999"/>
    <n v="9.3000000000000007"/>
    <n v="26563303.819800001"/>
  </r>
  <r>
    <x v="4"/>
    <n v="11.5"/>
    <x v="0"/>
    <x v="0"/>
    <x v="0"/>
    <n v="26827955.943599999"/>
    <n v="281693537.40780002"/>
    <n v="10.5"/>
    <n v="308521493.35140002"/>
  </r>
  <r>
    <x v="4"/>
    <n v="13.5"/>
    <x v="1"/>
    <x v="0"/>
    <x v="0"/>
    <n v="3978264.8632"/>
    <n v="80559863.479800001"/>
    <n v="20.25"/>
    <n v="53706575.653200001"/>
  </r>
  <r>
    <x v="4"/>
    <n v="14"/>
    <x v="1"/>
    <x v="0"/>
    <x v="0"/>
    <n v="2700743.1518999999"/>
    <n v="57615853.907200001"/>
    <n v="21.3333333333333"/>
    <n v="37810404.126599997"/>
  </r>
  <r>
    <x v="4"/>
    <n v="14.5"/>
    <x v="1"/>
    <x v="0"/>
    <x v="0"/>
    <n v="2967876.0249999999"/>
    <n v="73009750.215000004"/>
    <n v="24.6"/>
    <n v="43034202.362499997"/>
  </r>
  <r>
    <x v="4"/>
    <n v="15"/>
    <x v="1"/>
    <x v="0"/>
    <x v="0"/>
    <n v="1386345.2348"/>
    <n v="35351803.487400003"/>
    <n v="25.5"/>
    <n v="20795178.522"/>
  </r>
  <r>
    <x v="4"/>
    <n v="15.5"/>
    <x v="1"/>
    <x v="0"/>
    <x v="0"/>
    <n v="145699.7286"/>
    <n v="4079592.4007999999"/>
    <n v="28"/>
    <n v="2258345.7933"/>
  </r>
  <r>
    <x v="4"/>
    <n v="16"/>
    <x v="1"/>
    <x v="0"/>
    <x v="0"/>
    <n v="2555043.4232000001"/>
    <n v="88148998.100400001"/>
    <n v="34.5"/>
    <n v="40880694.771200001"/>
  </r>
  <r>
    <x v="4"/>
    <n v="16.5"/>
    <x v="1"/>
    <x v="0"/>
    <x v="0"/>
    <n v="1277521.7116"/>
    <n v="47268303.3292"/>
    <n v="37"/>
    <n v="21079108.2414"/>
  </r>
  <r>
    <x v="4"/>
    <n v="19"/>
    <x v="1"/>
    <x v="0"/>
    <x v="0"/>
    <n v="1277521.7116"/>
    <n v="77928824.407600001"/>
    <n v="61"/>
    <n v="24272912.520400003"/>
  </r>
  <r>
    <x v="4"/>
    <n v="19.5"/>
    <x v="1"/>
    <x v="0"/>
    <x v="0"/>
    <n v="342539.07319999998"/>
    <n v="18497109.952799998"/>
    <n v="54"/>
    <n v="6679511.9273999995"/>
  </r>
  <r>
    <x v="5"/>
    <n v="5"/>
    <x v="0"/>
    <x v="0"/>
    <x v="0"/>
    <n v="1547862.2753999999"/>
    <n v="1115229.9624000001"/>
    <n v="0.72049689440993803"/>
    <n v="7739311.3769999994"/>
  </r>
  <r>
    <x v="5"/>
    <n v="5.5"/>
    <x v="0"/>
    <x v="0"/>
    <x v="0"/>
    <n v="2278530.1817999999"/>
    <n v="2014143.7683000001"/>
    <n v="0.88396624472573904"/>
    <n v="12531915.9999"/>
  </r>
  <r>
    <x v="5"/>
    <n v="6"/>
    <x v="0"/>
    <x v="0"/>
    <x v="0"/>
    <n v="9874967.9135999996"/>
    <n v="12122628.5208"/>
    <n v="1.22761194029851"/>
    <n v="59249807.481600001"/>
  </r>
  <r>
    <x v="5"/>
    <n v="6.5"/>
    <x v="0"/>
    <x v="0"/>
    <x v="0"/>
    <n v="241672162.43599999"/>
    <n v="422411397.31423998"/>
    <n v="1.74786948176583"/>
    <n v="1570869055.8339999"/>
  </r>
  <r>
    <x v="5"/>
    <n v="7"/>
    <x v="0"/>
    <x v="0"/>
    <x v="0"/>
    <n v="542888472.13199997"/>
    <n v="1092650706.0403199"/>
    <n v="2.01266146202981"/>
    <n v="3800219304.9239998"/>
  </r>
  <r>
    <x v="5"/>
    <n v="7.5"/>
    <x v="0"/>
    <x v="0"/>
    <x v="0"/>
    <n v="253739030.49000001"/>
    <n v="592784512.11899996"/>
    <n v="2.3361975923619802"/>
    <n v="1903042728.6750002"/>
  </r>
  <r>
    <x v="5"/>
    <n v="8"/>
    <x v="0"/>
    <x v="0"/>
    <x v="0"/>
    <n v="118234701.278"/>
    <n v="370401083.95143002"/>
    <n v="3.1327611940298499"/>
    <n v="945877610.22399998"/>
  </r>
  <r>
    <x v="5"/>
    <n v="8.5"/>
    <x v="0"/>
    <x v="0"/>
    <x v="0"/>
    <n v="93787166.508000001"/>
    <n v="379974167.01845998"/>
    <n v="4.0514516129032296"/>
    <n v="797190915.31799996"/>
  </r>
  <r>
    <x v="5"/>
    <n v="7.5"/>
    <x v="0"/>
    <x v="0"/>
    <x v="0"/>
    <n v="4107854.79"/>
    <n v="10364433.624"/>
    <n v="2.5230769230769199"/>
    <n v="30808910.925000001"/>
  </r>
  <r>
    <x v="5"/>
    <n v="8"/>
    <x v="0"/>
    <x v="0"/>
    <x v="0"/>
    <n v="1764697.034"/>
    <n v="5461737.3202299997"/>
    <n v="3.0950000000000002"/>
    <n v="14117576.272"/>
  </r>
  <r>
    <x v="5"/>
    <n v="9"/>
    <x v="0"/>
    <x v="0"/>
    <x v="0"/>
    <n v="37294797.984999999"/>
    <n v="169156026.949"/>
    <n v="4.5356466876971604"/>
    <n v="335653181.86500001"/>
  </r>
  <r>
    <x v="5"/>
    <n v="9.5"/>
    <x v="0"/>
    <x v="0"/>
    <x v="0"/>
    <n v="14992657.149599999"/>
    <n v="82246483.41234"/>
    <n v="5.4857843137254898"/>
    <n v="142430242.92119998"/>
  </r>
  <r>
    <x v="5"/>
    <n v="10"/>
    <x v="0"/>
    <x v="0"/>
    <x v="0"/>
    <n v="8108450.2540999996"/>
    <n v="53316056.153559998"/>
    <n v="6.5753694581280797"/>
    <n v="81084502.540999994"/>
  </r>
  <r>
    <x v="5"/>
    <n v="10.5"/>
    <x v="0"/>
    <x v="0"/>
    <x v="0"/>
    <n v="4820074.3823999995"/>
    <n v="36812136.704800002"/>
    <n v="7.6372549019607803"/>
    <n v="50610781.015199997"/>
  </r>
  <r>
    <x v="5"/>
    <n v="11"/>
    <x v="0"/>
    <x v="0"/>
    <x v="0"/>
    <n v="3804078.3116000001"/>
    <n v="35772512.818400003"/>
    <n v="9.4037267080745295"/>
    <n v="41844861.427600004"/>
  </r>
  <r>
    <x v="5"/>
    <n v="11.5"/>
    <x v="0"/>
    <x v="0"/>
    <x v="0"/>
    <n v="3997210.3454999998"/>
    <n v="39972103.454999998"/>
    <n v="10"/>
    <n v="45967918.973250002"/>
  </r>
  <r>
    <x v="5"/>
    <n v="12"/>
    <x v="0"/>
    <x v="0"/>
    <x v="0"/>
    <n v="6723220.0517999995"/>
    <n v="82185569.253900006"/>
    <n v="12.2241379310345"/>
    <n v="80678640.621600002"/>
  </r>
  <r>
    <x v="5"/>
    <n v="12"/>
    <x v="1"/>
    <x v="0"/>
    <x v="0"/>
    <n v="1970598.9807"/>
    <n v="23879022.942600001"/>
    <n v="12.117647058823501"/>
    <n v="23647187.768399999"/>
  </r>
  <r>
    <x v="5"/>
    <n v="12.5"/>
    <x v="1"/>
    <x v="0"/>
    <x v="0"/>
    <n v="3805407.2348000002"/>
    <n v="60214973.303599998"/>
    <n v="15.823529411764699"/>
    <n v="47567590.435000002"/>
  </r>
  <r>
    <x v="5"/>
    <n v="13"/>
    <x v="1"/>
    <x v="0"/>
    <x v="0"/>
    <n v="7654195.1479000002"/>
    <n v="129627498.4725"/>
    <n v="16.935483870967701"/>
    <n v="99504536.922700003"/>
  </r>
  <r>
    <x v="5"/>
    <n v="13.5"/>
    <x v="1"/>
    <x v="0"/>
    <x v="0"/>
    <n v="108409.4148"/>
    <n v="1897164.7590000001"/>
    <n v="17.5"/>
    <n v="1463527.0998"/>
  </r>
  <r>
    <x v="5"/>
    <n v="14"/>
    <x v="1"/>
    <x v="0"/>
    <x v="0"/>
    <n v="54204.707399999999"/>
    <n v="1138298.8554"/>
    <n v="21"/>
    <n v="758865.90359999996"/>
  </r>
  <r>
    <x v="5"/>
    <n v="14.5"/>
    <x v="1"/>
    <x v="0"/>
    <x v="0"/>
    <n v="685206.65240000002"/>
    <n v="16515843.1044"/>
    <n v="24.1034482758621"/>
    <n v="9935496.4598000012"/>
  </r>
  <r>
    <x v="5"/>
    <n v="15.5"/>
    <x v="1"/>
    <x v="0"/>
    <x v="0"/>
    <n v="354417.234"/>
    <n v="11341351.488"/>
    <n v="32"/>
    <n v="5493467.1270000003"/>
  </r>
  <r>
    <x v="5"/>
    <n v="16"/>
    <x v="1"/>
    <x v="0"/>
    <x v="0"/>
    <n v="354417.234"/>
    <n v="12050185.956"/>
    <n v="34"/>
    <n v="5670675.7439999999"/>
  </r>
  <r>
    <x v="5"/>
    <n v="17"/>
    <x v="1"/>
    <x v="0"/>
    <x v="0"/>
    <n v="354417.234"/>
    <n v="14176689.359999999"/>
    <n v="40"/>
    <n v="6025092.9780000001"/>
  </r>
  <r>
    <x v="5"/>
    <n v="19.5"/>
    <x v="1"/>
    <x v="0"/>
    <x v="0"/>
    <n v="9614.0514000000003"/>
    <n v="519158.77559999999"/>
    <n v="54"/>
    <n v="187474.00229999999"/>
  </r>
  <r>
    <x v="5"/>
    <n v="20.5"/>
    <x v="2"/>
    <x v="1"/>
    <x v="0"/>
    <n v="260199.508"/>
    <n v="16652768.512"/>
    <n v="64"/>
    <n v="5334089.9139999999"/>
  </r>
  <r>
    <x v="5"/>
    <n v="22"/>
    <x v="2"/>
    <x v="1"/>
    <x v="0"/>
    <n v="23627.815600000002"/>
    <n v="1724830.5388"/>
    <n v="73"/>
    <n v="519811.94320000004"/>
  </r>
  <r>
    <x v="6"/>
    <n v="13"/>
    <x v="1"/>
    <x v="0"/>
    <x v="0"/>
    <n v="78751.718399999998"/>
    <n v="1095141.084"/>
    <n v="13.90625"/>
    <n v="1023772.3391999999"/>
  </r>
  <r>
    <x v="6"/>
    <n v="13.5"/>
    <x v="1"/>
    <x v="0"/>
    <x v="0"/>
    <n v="20442.776900000001"/>
    <n v="408855.538"/>
    <n v="20"/>
    <n v="275977.48814999999"/>
  </r>
  <r>
    <x v="6"/>
    <n v="14"/>
    <x v="1"/>
    <x v="0"/>
    <x v="0"/>
    <n v="77264.615000000005"/>
    <n v="1614830.4535000001"/>
    <n v="20.9"/>
    <n v="1081704.6100000001"/>
  </r>
  <r>
    <x v="6"/>
    <n v="14.5"/>
    <x v="1"/>
    <x v="0"/>
    <x v="0"/>
    <n v="30233.319899999999"/>
    <n v="634899.71790000005"/>
    <n v="21"/>
    <n v="438383.13854999997"/>
  </r>
  <r>
    <x v="6"/>
    <n v="15"/>
    <x v="1"/>
    <x v="0"/>
    <x v="0"/>
    <n v="28727.420999999998"/>
    <n v="652390.46400000004"/>
    <n v="22.709677419354801"/>
    <n v="430911.315"/>
  </r>
  <r>
    <x v="6"/>
    <n v="12"/>
    <x v="1"/>
    <x v="0"/>
    <x v="0"/>
    <n v="11518.9663"/>
    <n v="161265.5282"/>
    <n v="14"/>
    <n v="138227.5956"/>
  </r>
  <r>
    <x v="6"/>
    <n v="12.5"/>
    <x v="1"/>
    <x v="0"/>
    <x v="0"/>
    <n v="95238.622700000007"/>
    <n v="1347992.8136"/>
    <n v="14.153846153846199"/>
    <n v="1190482.7837500002"/>
  </r>
  <r>
    <x v="6"/>
    <n v="13"/>
    <x v="1"/>
    <x v="0"/>
    <x v="0"/>
    <n v="61524.78"/>
    <n v="888417.82319999998"/>
    <n v="14.44"/>
    <n v="799822.14"/>
  </r>
  <r>
    <x v="6"/>
    <n v="13.5"/>
    <x v="1"/>
    <x v="0"/>
    <x v="0"/>
    <n v="50320.681600000004"/>
    <n v="989115.89769999997"/>
    <n v="19.65625"/>
    <n v="679329.20160000003"/>
  </r>
  <r>
    <x v="6"/>
    <n v="14"/>
    <x v="1"/>
    <x v="0"/>
    <x v="0"/>
    <n v="77264.615000000005"/>
    <n v="1613285.1612"/>
    <n v="20.88"/>
    <n v="1081704.6100000001"/>
  </r>
  <r>
    <x v="6"/>
    <n v="14.5"/>
    <x v="1"/>
    <x v="0"/>
    <x v="0"/>
    <n v="37431.729399999997"/>
    <n v="902680.55130000005"/>
    <n v="24.115384615384599"/>
    <n v="542760.07629999996"/>
  </r>
  <r>
    <x v="6"/>
    <n v="15"/>
    <x v="1"/>
    <x v="0"/>
    <x v="0"/>
    <n v="67648.442999999999"/>
    <n v="1731058.7879999999"/>
    <n v="25.589041095890401"/>
    <n v="1014726.645"/>
  </r>
  <r>
    <x v="6"/>
    <n v="15.5"/>
    <x v="1"/>
    <x v="0"/>
    <x v="0"/>
    <n v="5008.8"/>
    <n v="132733.20000000001"/>
    <n v="26.5"/>
    <n v="77636.400000000009"/>
  </r>
  <r>
    <x v="6"/>
    <n v="16"/>
    <x v="1"/>
    <x v="0"/>
    <x v="0"/>
    <n v="8012.1509999999998"/>
    <n v="248376.68100000001"/>
    <n v="31"/>
    <n v="128194.416"/>
  </r>
  <r>
    <x v="6"/>
    <n v="16.5"/>
    <x v="1"/>
    <x v="0"/>
    <x v="0"/>
    <n v="19914.612000000001"/>
    <n v="637267.58400000003"/>
    <n v="32"/>
    <n v="328591.098"/>
  </r>
  <r>
    <x v="6"/>
    <n v="17"/>
    <x v="1"/>
    <x v="0"/>
    <x v="0"/>
    <n v="1220.0054"/>
    <n v="37820.167399999998"/>
    <n v="31"/>
    <n v="20740.091800000002"/>
  </r>
  <r>
    <x v="6"/>
    <n v="17.5"/>
    <x v="1"/>
    <x v="0"/>
    <x v="0"/>
    <n v="701.50310000000002"/>
    <n v="27358.620900000002"/>
    <n v="39"/>
    <n v="12276.304250000001"/>
  </r>
  <r>
    <x v="6"/>
    <n v="18"/>
    <x v="1"/>
    <x v="0"/>
    <x v="0"/>
    <n v="610.0027"/>
    <n v="22570.099900000001"/>
    <n v="37"/>
    <n v="10980.0486"/>
  </r>
  <r>
    <x v="6"/>
    <n v="18"/>
    <x v="2"/>
    <x v="0"/>
    <x v="0"/>
    <n v="610.0027"/>
    <n v="23180.102599999998"/>
    <n v="38"/>
    <n v="10980.0486"/>
  </r>
  <r>
    <x v="6"/>
    <n v="9.5"/>
    <x v="0"/>
    <x v="0"/>
    <x v="0"/>
    <n v="196483.34460000001"/>
    <n v="1149427.5659099999"/>
    <n v="5.85"/>
    <n v="1866591.7737"/>
  </r>
  <r>
    <x v="6"/>
    <n v="10"/>
    <x v="0"/>
    <x v="0"/>
    <x v="0"/>
    <n v="589450.03379999998"/>
    <n v="4067205.2332199998"/>
    <n v="6.9"/>
    <n v="5894500.3379999995"/>
  </r>
  <r>
    <x v="6"/>
    <n v="10.5"/>
    <x v="0"/>
    <x v="0"/>
    <x v="0"/>
    <n v="294725.01689999999"/>
    <n v="2456041.8075000001"/>
    <n v="8.3333333333333304"/>
    <n v="3094612.6774499998"/>
  </r>
  <r>
    <x v="6"/>
    <n v="11"/>
    <x v="0"/>
    <x v="0"/>
    <x v="0"/>
    <n v="785933.37840000005"/>
    <n v="7368125.4225000003"/>
    <n v="9.375"/>
    <n v="8645267.1623999998"/>
  </r>
  <r>
    <x v="6"/>
    <n v="11.5"/>
    <x v="0"/>
    <x v="0"/>
    <x v="0"/>
    <n v="687691.70609999995"/>
    <n v="7368125.4225000003"/>
    <n v="10.714285714285699"/>
    <n v="7908454.6201499999"/>
  </r>
  <r>
    <x v="6"/>
    <n v="12.5"/>
    <x v="0"/>
    <x v="0"/>
    <x v="0"/>
    <n v="7326.0478999999996"/>
    <n v="102564.6706"/>
    <n v="14"/>
    <n v="91575.59874999999"/>
  </r>
  <r>
    <x v="6"/>
    <n v="11.5"/>
    <x v="1"/>
    <x v="0"/>
    <x v="0"/>
    <n v="98241.672300000006"/>
    <n v="1178900.0676"/>
    <n v="12"/>
    <n v="1129779.2314500001"/>
  </r>
  <r>
    <x v="6"/>
    <n v="12"/>
    <x v="1"/>
    <x v="0"/>
    <x v="0"/>
    <n v="92151.7304"/>
    <n v="1071263.8659000001"/>
    <n v="11.625"/>
    <n v="1105820.7648"/>
  </r>
  <r>
    <x v="6"/>
    <n v="12.5"/>
    <x v="1"/>
    <x v="0"/>
    <x v="0"/>
    <n v="234433.53279999999"/>
    <n v="3201482.9323"/>
    <n v="13.65625"/>
    <n v="2930419.1599999997"/>
  </r>
  <r>
    <x v="6"/>
    <n v="13"/>
    <x v="1"/>
    <x v="0"/>
    <x v="0"/>
    <n v="174730.37520000001"/>
    <n v="2721856.2672000001"/>
    <n v="15.577464788732399"/>
    <n v="2271494.8776000002"/>
  </r>
  <r>
    <x v="6"/>
    <n v="13.5"/>
    <x v="1"/>
    <x v="0"/>
    <x v="0"/>
    <n v="174549.86429999999"/>
    <n v="3118309.7379000001"/>
    <n v="17.864864864864899"/>
    <n v="2356423.16805"/>
  </r>
  <r>
    <x v="6"/>
    <n v="14"/>
    <x v="1"/>
    <x v="0"/>
    <x v="0"/>
    <n v="149893.35310000001"/>
    <n v="3191028.5995"/>
    <n v="21.2886597938144"/>
    <n v="2098506.9434000002"/>
  </r>
  <r>
    <x v="6"/>
    <n v="14.5"/>
    <x v="1"/>
    <x v="0"/>
    <x v="0"/>
    <n v="295134.78950000001"/>
    <n v="6812574.7507999996"/>
    <n v="23.082926829268299"/>
    <n v="4279454.4477500003"/>
  </r>
  <r>
    <x v="6"/>
    <n v="15"/>
    <x v="1"/>
    <x v="0"/>
    <x v="0"/>
    <n v="101936.01"/>
    <n v="2650336.2599999998"/>
    <n v="26"/>
    <n v="1529040.15"/>
  </r>
  <r>
    <x v="6"/>
    <n v="15.5"/>
    <x v="1"/>
    <x v="0"/>
    <x v="0"/>
    <n v="130228.8"/>
    <n v="3477359.4"/>
    <n v="26.701923076923102"/>
    <n v="2018546.4000000001"/>
  </r>
  <r>
    <x v="6"/>
    <n v="16"/>
    <x v="1"/>
    <x v="0"/>
    <x v="0"/>
    <n v="29644.958699999999"/>
    <n v="883740.25529999996"/>
    <n v="29.8108108108108"/>
    <n v="474319.33919999999"/>
  </r>
  <r>
    <x v="6"/>
    <n v="16.5"/>
    <x v="1"/>
    <x v="0"/>
    <x v="0"/>
    <n v="95590.137600000002"/>
    <n v="2780079.8352000001"/>
    <n v="29.0833333333333"/>
    <n v="1577237.2704"/>
  </r>
  <r>
    <x v="6"/>
    <n v="17"/>
    <x v="1"/>
    <x v="0"/>
    <x v="0"/>
    <n v="6710.0297"/>
    <n v="237291.0503"/>
    <n v="35.363636363636402"/>
    <n v="114070.5049"/>
  </r>
  <r>
    <x v="6"/>
    <n v="17.5"/>
    <x v="1"/>
    <x v="0"/>
    <x v="0"/>
    <n v="701.50310000000002"/>
    <n v="28060.124"/>
    <n v="40"/>
    <n v="12276.304250000001"/>
  </r>
  <r>
    <x v="6"/>
    <n v="18.5"/>
    <x v="1"/>
    <x v="0"/>
    <x v="0"/>
    <n v="610.0027"/>
    <n v="26230.116099999999"/>
    <n v="43"/>
    <n v="11285.049950000001"/>
  </r>
  <r>
    <x v="6"/>
    <n v="18"/>
    <x v="2"/>
    <x v="0"/>
    <x v="0"/>
    <n v="610.0027"/>
    <n v="26230.116099999999"/>
    <n v="43"/>
    <n v="10980.0486"/>
  </r>
  <r>
    <x v="6"/>
    <n v="19"/>
    <x v="2"/>
    <x v="0"/>
    <x v="0"/>
    <n v="610.0027"/>
    <n v="27450.121500000001"/>
    <n v="45"/>
    <n v="11590.051299999999"/>
  </r>
  <r>
    <x v="6"/>
    <n v="16"/>
    <x v="1"/>
    <x v="1"/>
    <x v="0"/>
    <n v="4006.0754999999999"/>
    <n v="116977.40459999999"/>
    <n v="29.2"/>
    <n v="64097.207999999999"/>
  </r>
  <r>
    <x v="6"/>
    <n v="22"/>
    <x v="2"/>
    <x v="1"/>
    <x v="0"/>
    <n v="610.0027"/>
    <n v="55510.245699999999"/>
    <n v="91"/>
    <n v="13420.0594"/>
  </r>
  <r>
    <x v="7"/>
    <n v="12.5"/>
    <x v="1"/>
    <x v="0"/>
    <x v="0"/>
    <n v="417035.29969999997"/>
    <n v="5421458.8960999995"/>
    <n v="13"/>
    <n v="5212941.2462499999"/>
  </r>
  <r>
    <x v="7"/>
    <n v="13.5"/>
    <x v="1"/>
    <x v="0"/>
    <x v="0"/>
    <n v="139011.7666"/>
    <n v="2502211.7988"/>
    <n v="18"/>
    <n v="1876658.8491"/>
  </r>
  <r>
    <x v="7"/>
    <n v="14.5"/>
    <x v="1"/>
    <x v="0"/>
    <x v="0"/>
    <n v="834070.59939999995"/>
    <n v="18349553.186799999"/>
    <n v="22"/>
    <n v="12094023.691299999"/>
  </r>
  <r>
    <x v="7"/>
    <n v="15"/>
    <x v="1"/>
    <x v="0"/>
    <x v="0"/>
    <n v="834070.59939999995"/>
    <n v="20017694.385600001"/>
    <n v="24"/>
    <n v="12511058.990999999"/>
  </r>
  <r>
    <x v="7"/>
    <n v="15.5"/>
    <x v="1"/>
    <x v="0"/>
    <x v="0"/>
    <n v="3336282.398"/>
    <n v="94083163.623600006"/>
    <n v="28.2"/>
    <n v="51712377.169"/>
  </r>
  <r>
    <x v="7"/>
    <n v="16"/>
    <x v="1"/>
    <x v="0"/>
    <x v="0"/>
    <n v="2085176.4983999999"/>
    <n v="64872157.728"/>
    <n v="31.1111111111111"/>
    <n v="33362823.974399999"/>
  </r>
  <r>
    <x v="7"/>
    <n v="16.5"/>
    <x v="1"/>
    <x v="0"/>
    <x v="0"/>
    <n v="4173500.9778"/>
    <n v="134943198.28220001"/>
    <n v="32.3333333333333"/>
    <n v="68862766.133699998"/>
  </r>
  <r>
    <x v="7"/>
    <n v="17"/>
    <x v="1"/>
    <x v="0"/>
    <x v="0"/>
    <n v="3336282.3983999998"/>
    <n v="125825507.5968"/>
    <n v="37.714285714285701"/>
    <n v="56716800.772799999"/>
  </r>
  <r>
    <x v="7"/>
    <n v="17.5"/>
    <x v="1"/>
    <x v="0"/>
    <x v="0"/>
    <n v="1880158.6095"/>
    <n v="76023804.644999996"/>
    <n v="40.434782608695699"/>
    <n v="32902775.666250002"/>
  </r>
  <r>
    <x v="7"/>
    <n v="18"/>
    <x v="1"/>
    <x v="0"/>
    <x v="0"/>
    <n v="1816194.7120000001"/>
    <n v="81285787.719999999"/>
    <n v="44.756097560975597"/>
    <n v="32691504.816"/>
  </r>
  <r>
    <x v="7"/>
    <n v="18.5"/>
    <x v="1"/>
    <x v="0"/>
    <x v="0"/>
    <n v="2731443.5649999999"/>
    <n v="128541734.1689"/>
    <n v="47.06"/>
    <n v="50531705.952500001"/>
  </r>
  <r>
    <x v="7"/>
    <n v="19"/>
    <x v="1"/>
    <x v="0"/>
    <x v="0"/>
    <n v="2321659.5654000002"/>
    <n v="119841855.66159999"/>
    <n v="51.619047619047599"/>
    <n v="44111531.742600001"/>
  </r>
  <r>
    <x v="7"/>
    <n v="19.5"/>
    <x v="1"/>
    <x v="0"/>
    <x v="0"/>
    <n v="4352191.1100000003"/>
    <n v="236850821.46000001"/>
    <n v="54.421052631579002"/>
    <n v="84867726.645000011"/>
  </r>
  <r>
    <x v="7"/>
    <n v="20"/>
    <x v="1"/>
    <x v="0"/>
    <x v="0"/>
    <n v="4583933.6399999997"/>
    <n v="281182656.69"/>
    <n v="61.340909090909101"/>
    <n v="91678672.799999997"/>
  </r>
  <r>
    <x v="7"/>
    <n v="20.5"/>
    <x v="1"/>
    <x v="0"/>
    <x v="0"/>
    <n v="2934199.5306000002"/>
    <n v="195575684.09729999"/>
    <n v="66.653846153846104"/>
    <n v="60151090.377300002"/>
  </r>
  <r>
    <x v="7"/>
    <n v="21"/>
    <x v="1"/>
    <x v="0"/>
    <x v="0"/>
    <n v="727968.31499999994"/>
    <n v="45740675.792499997"/>
    <n v="62.8333333333333"/>
    <n v="15287334.614999998"/>
  </r>
  <r>
    <x v="7"/>
    <n v="21.5"/>
    <x v="1"/>
    <x v="0"/>
    <x v="0"/>
    <n v="195997.63699999999"/>
    <n v="14013831.045499999"/>
    <n v="71.5"/>
    <n v="4213949.1954999994"/>
  </r>
  <r>
    <x v="7"/>
    <n v="18"/>
    <x v="2"/>
    <x v="0"/>
    <x v="0"/>
    <n v="177189.728"/>
    <n v="7441968.5760000004"/>
    <n v="42"/>
    <n v="3189415.1040000003"/>
  </r>
  <r>
    <x v="7"/>
    <n v="19"/>
    <x v="2"/>
    <x v="0"/>
    <x v="0"/>
    <n v="718608.91310000001"/>
    <n v="39689323.046599999"/>
    <n v="55.230769230769198"/>
    <n v="13653569.3489"/>
  </r>
  <r>
    <x v="7"/>
    <n v="20.5"/>
    <x v="2"/>
    <x v="0"/>
    <x v="0"/>
    <n v="225707.6562"/>
    <n v="14219582.340600001"/>
    <n v="63"/>
    <n v="4627006.9521000003"/>
  </r>
  <r>
    <x v="7"/>
    <n v="21.5"/>
    <x v="2"/>
    <x v="0"/>
    <x v="0"/>
    <n v="391995.27399999998"/>
    <n v="30575631.372000001"/>
    <n v="78"/>
    <n v="8427898.3909999989"/>
  </r>
  <r>
    <x v="7"/>
    <n v="22"/>
    <x v="2"/>
    <x v="0"/>
    <x v="0"/>
    <n v="148302.64559999999"/>
    <n v="12111382.723999999"/>
    <n v="81.6666666666667"/>
    <n v="3262658.2031999999"/>
  </r>
  <r>
    <x v="7"/>
    <n v="17.5"/>
    <x v="1"/>
    <x v="1"/>
    <x v="0"/>
    <n v="81746.026500000007"/>
    <n v="3515079.1395"/>
    <n v="43"/>
    <n v="1430555.4637500001"/>
  </r>
  <r>
    <x v="7"/>
    <n v="20"/>
    <x v="1"/>
    <x v="1"/>
    <x v="0"/>
    <n v="2708688.06"/>
    <n v="163458906.38999999"/>
    <n v="60.346153846153797"/>
    <n v="54173761.200000003"/>
  </r>
  <r>
    <x v="7"/>
    <n v="20.5"/>
    <x v="1"/>
    <x v="1"/>
    <x v="0"/>
    <n v="1128538.281"/>
    <n v="73354988.265000001"/>
    <n v="65"/>
    <n v="23135034.760499999"/>
  </r>
  <r>
    <x v="7"/>
    <n v="21"/>
    <x v="1"/>
    <x v="1"/>
    <x v="0"/>
    <n v="1334608.5774999999"/>
    <n v="96577129.790000007"/>
    <n v="72.363636363636402"/>
    <n v="28026780.127499998"/>
  </r>
  <r>
    <x v="7"/>
    <n v="21.5"/>
    <x v="1"/>
    <x v="1"/>
    <x v="0"/>
    <n v="685991.72950000002"/>
    <n v="51841374.986500002"/>
    <n v="75.571428571428598"/>
    <n v="14748822.184250001"/>
  </r>
  <r>
    <x v="7"/>
    <n v="22"/>
    <x v="1"/>
    <x v="1"/>
    <x v="0"/>
    <n v="98868.430399999997"/>
    <n v="7761171.7863999996"/>
    <n v="78.5"/>
    <n v="2175105.4687999999"/>
  </r>
  <r>
    <x v="7"/>
    <n v="22.5"/>
    <x v="1"/>
    <x v="1"/>
    <x v="0"/>
    <n v="2203.5864999999999"/>
    <n v="191712.02549999999"/>
    <n v="87"/>
    <n v="49580.696250000001"/>
  </r>
  <r>
    <x v="7"/>
    <n v="21"/>
    <x v="2"/>
    <x v="1"/>
    <x v="0"/>
    <n v="1455936.63"/>
    <n v="103128844.625"/>
    <n v="70.8333333333333"/>
    <n v="30574669.229999997"/>
  </r>
  <r>
    <x v="7"/>
    <n v="21.5"/>
    <x v="2"/>
    <x v="1"/>
    <x v="0"/>
    <n v="489994.09250000003"/>
    <n v="37043553.392999999"/>
    <n v="75.599999999999994"/>
    <n v="10534872.988750001"/>
  </r>
  <r>
    <x v="7"/>
    <n v="22"/>
    <x v="2"/>
    <x v="1"/>
    <x v="0"/>
    <n v="790947.44319999998"/>
    <n v="65846374.646399997"/>
    <n v="83.25"/>
    <n v="17400843.750399999"/>
  </r>
  <r>
    <x v="7"/>
    <n v="22.5"/>
    <x v="2"/>
    <x v="1"/>
    <x v="0"/>
    <n v="19832.2785"/>
    <n v="1696761.605"/>
    <n v="85.5555555555556"/>
    <n v="446226.26624999999"/>
  </r>
  <r>
    <x v="7"/>
    <n v="23"/>
    <x v="2"/>
    <x v="1"/>
    <x v="0"/>
    <n v="25183.845000000001"/>
    <n v="2498237.4240000001"/>
    <n v="99.2"/>
    <n v="579228.43500000006"/>
  </r>
  <r>
    <x v="7"/>
    <n v="23.5"/>
    <x v="2"/>
    <x v="1"/>
    <x v="0"/>
    <n v="375522.0294"/>
    <n v="37927724.969400004"/>
    <n v="101"/>
    <n v="8824767.6908999998"/>
  </r>
  <r>
    <x v="7"/>
    <n v="24"/>
    <x v="2"/>
    <x v="1"/>
    <x v="0"/>
    <n v="6295.9614000000001"/>
    <n v="679963.83120000002"/>
    <n v="108"/>
    <n v="151103.0736"/>
  </r>
  <r>
    <x v="7"/>
    <n v="25.5"/>
    <x v="2"/>
    <x v="1"/>
    <x v="0"/>
    <n v="2098.6538"/>
    <n v="291712.87819999998"/>
    <n v="139"/>
    <n v="53515.671900000001"/>
  </r>
  <r>
    <x v="7"/>
    <n v="26"/>
    <x v="2"/>
    <x v="1"/>
    <x v="0"/>
    <n v="5666.3652000000002"/>
    <n v="863176.29879999999"/>
    <n v="152.333333333333"/>
    <n v="147325.4952"/>
  </r>
  <r>
    <x v="7"/>
    <n v="27"/>
    <x v="2"/>
    <x v="1"/>
    <x v="0"/>
    <n v="3147.9807000000001"/>
    <n v="566636.52599999995"/>
    <n v="180"/>
    <n v="84995.478900000002"/>
  </r>
  <r>
    <x v="7"/>
    <n v="23.5"/>
    <x v="3"/>
    <x v="1"/>
    <x v="0"/>
    <n v="375522.0294"/>
    <n v="39554987.096799999"/>
    <n v="105.333333333333"/>
    <n v="8824767.6908999998"/>
  </r>
  <r>
    <x v="7"/>
    <n v="24.5"/>
    <x v="3"/>
    <x v="1"/>
    <x v="0"/>
    <n v="6295.9614000000001"/>
    <n v="736627.48380000005"/>
    <n v="117"/>
    <n v="154251.05430000002"/>
  </r>
  <r>
    <x v="7"/>
    <n v="26"/>
    <x v="3"/>
    <x v="1"/>
    <x v="0"/>
    <n v="1888.7883999999999"/>
    <n v="279540.68320000003"/>
    <n v="148"/>
    <n v="49108.498399999997"/>
  </r>
  <r>
    <x v="7"/>
    <n v="25.5"/>
    <x v="6"/>
    <x v="1"/>
    <x v="0"/>
    <n v="2098.6538"/>
    <n v="300107.49339999998"/>
    <n v="143"/>
    <n v="53515.671900000001"/>
  </r>
  <r>
    <x v="7"/>
    <n v="25.5"/>
    <x v="4"/>
    <x v="1"/>
    <x v="0"/>
    <n v="2098.6538"/>
    <n v="268627.68640000001"/>
    <n v="128"/>
    <n v="53515.671900000001"/>
  </r>
  <r>
    <x v="7"/>
    <n v="26"/>
    <x v="7"/>
    <x v="1"/>
    <x v="0"/>
    <n v="1888.7883999999999"/>
    <n v="268207.95280000003"/>
    <n v="142"/>
    <n v="49108.498399999997"/>
  </r>
  <r>
    <x v="8"/>
    <n v="27.5"/>
    <x v="5"/>
    <x v="1"/>
    <x v="0"/>
    <n v="1152755.1307999999"/>
    <n v="213259699.19800001"/>
    <n v="185"/>
    <n v="31700766.096999999"/>
  </r>
  <r>
    <x v="8"/>
    <n v="16"/>
    <x v="1"/>
    <x v="0"/>
    <x v="0"/>
    <n v="285432.03200000001"/>
    <n v="8705676.9759999998"/>
    <n v="30.5"/>
    <n v="4566912.5120000001"/>
  </r>
  <r>
    <x v="8"/>
    <n v="16.5"/>
    <x v="1"/>
    <x v="0"/>
    <x v="0"/>
    <n v="2617369.2118000002"/>
    <n v="96842660.836600006"/>
    <n v="37"/>
    <n v="43186591.9947"/>
  </r>
  <r>
    <x v="8"/>
    <n v="17"/>
    <x v="1"/>
    <x v="0"/>
    <x v="0"/>
    <n v="5220299.2620000001"/>
    <n v="193151072.69400001"/>
    <n v="37"/>
    <n v="88745087.453999996"/>
  </r>
  <r>
    <x v="8"/>
    <n v="17.5"/>
    <x v="1"/>
    <x v="0"/>
    <x v="0"/>
    <n v="1638043.2936"/>
    <n v="69343832.762400001"/>
    <n v="42.3333333333333"/>
    <n v="28665757.638"/>
  </r>
  <r>
    <x v="8"/>
    <n v="18"/>
    <x v="1"/>
    <x v="0"/>
    <x v="0"/>
    <n v="6219986.2208000002"/>
    <n v="285536242.44859999"/>
    <n v="45.90625"/>
    <n v="111959751.9744"/>
  </r>
  <r>
    <x v="8"/>
    <n v="18.5"/>
    <x v="1"/>
    <x v="0"/>
    <x v="0"/>
    <n v="8113103.3717999998"/>
    <n v="388076777.95109999"/>
    <n v="47.8333333333333"/>
    <n v="150092412.37830001"/>
  </r>
  <r>
    <x v="8"/>
    <n v="19"/>
    <x v="1"/>
    <x v="0"/>
    <x v="0"/>
    <n v="8769591.5078999996"/>
    <n v="444641991.0492"/>
    <n v="50.702702702702702"/>
    <n v="166622238.65009999"/>
  </r>
  <r>
    <x v="8"/>
    <n v="19.5"/>
    <x v="1"/>
    <x v="0"/>
    <x v="0"/>
    <n v="28357366.381200001"/>
    <n v="1535513068.7765999"/>
    <n v="54.148648648648702"/>
    <n v="552968644.43340003"/>
  </r>
  <r>
    <x v="8"/>
    <n v="20"/>
    <x v="1"/>
    <x v="0"/>
    <x v="0"/>
    <n v="31614897.7698"/>
    <n v="1919345025.4737999"/>
    <n v="60.710144927536199"/>
    <n v="632297955.39600003"/>
  </r>
  <r>
    <x v="8"/>
    <n v="20.5"/>
    <x v="1"/>
    <x v="0"/>
    <x v="0"/>
    <n v="45384707.68"/>
    <n v="2933573605.04"/>
    <n v="64.637931034482804"/>
    <n v="930386507.43999994"/>
  </r>
  <r>
    <x v="8"/>
    <n v="21"/>
    <x v="1"/>
    <x v="0"/>
    <x v="0"/>
    <n v="3649154.7126000002"/>
    <n v="238411441.22319999"/>
    <n v="65.3333333333333"/>
    <n v="76632248.964599997"/>
  </r>
  <r>
    <x v="8"/>
    <n v="21.5"/>
    <x v="1"/>
    <x v="0"/>
    <x v="0"/>
    <n v="1169957.0870000001"/>
    <n v="83651931.720500007"/>
    <n v="71.5"/>
    <n v="25154077.370500002"/>
  </r>
  <r>
    <x v="8"/>
    <n v="18"/>
    <x v="2"/>
    <x v="0"/>
    <x v="0"/>
    <n v="388749.13880000002"/>
    <n v="16327463.829600001"/>
    <n v="42"/>
    <n v="6997484.4983999999"/>
  </r>
  <r>
    <x v="8"/>
    <n v="19"/>
    <x v="2"/>
    <x v="0"/>
    <x v="0"/>
    <n v="3318223.8138000001"/>
    <n v="181791261.79890001"/>
    <n v="54.785714285714299"/>
    <n v="63046252.462200001"/>
  </r>
  <r>
    <x v="8"/>
    <n v="20.5"/>
    <x v="2"/>
    <x v="0"/>
    <x v="0"/>
    <n v="1564989.92"/>
    <n v="98594364.959999993"/>
    <n v="63"/>
    <n v="32082293.359999999"/>
  </r>
  <r>
    <x v="8"/>
    <n v="21"/>
    <x v="2"/>
    <x v="0"/>
    <x v="0"/>
    <n v="3040962.2604999999"/>
    <n v="249602182.34184"/>
    <n v="82.08"/>
    <n v="63860207.4705"/>
  </r>
  <r>
    <x v="8"/>
    <n v="21.5"/>
    <x v="2"/>
    <x v="0"/>
    <x v="0"/>
    <n v="7019742.5219999999"/>
    <n v="585973007.02394998"/>
    <n v="83.474999999999994"/>
    <n v="150924464.22299999"/>
  </r>
  <r>
    <x v="8"/>
    <n v="22"/>
    <x v="2"/>
    <x v="0"/>
    <x v="0"/>
    <n v="13263948.9738"/>
    <n v="1201429549.54827"/>
    <n v="90.578571428571394"/>
    <n v="291806877.42360002"/>
  </r>
  <r>
    <x v="8"/>
    <n v="22.5"/>
    <x v="2"/>
    <x v="0"/>
    <x v="0"/>
    <n v="11609315.182"/>
    <n v="1182176564.9830599"/>
    <n v="101.83"/>
    <n v="261209591.595"/>
  </r>
  <r>
    <x v="8"/>
    <n v="23"/>
    <x v="2"/>
    <x v="0"/>
    <x v="0"/>
    <n v="7621998.5415000003"/>
    <n v="899395827.89699996"/>
    <n v="118"/>
    <n v="175305966.45450002"/>
  </r>
  <r>
    <x v="8"/>
    <n v="23.5"/>
    <x v="2"/>
    <x v="0"/>
    <x v="0"/>
    <n v="3331052.2239999999"/>
    <n v="393896925.48799998"/>
    <n v="118.25"/>
    <n v="78279727.263999999"/>
  </r>
  <r>
    <x v="8"/>
    <n v="25"/>
    <x v="2"/>
    <x v="0"/>
    <x v="0"/>
    <n v="2708450.67"/>
    <n v="360223939.11000001"/>
    <n v="133"/>
    <n v="67711266.75"/>
  </r>
  <r>
    <x v="8"/>
    <n v="22"/>
    <x v="3"/>
    <x v="0"/>
    <x v="0"/>
    <n v="1894849.8533999999"/>
    <n v="218855158.0677"/>
    <n v="115.5"/>
    <n v="41686696.774799995"/>
  </r>
  <r>
    <x v="8"/>
    <n v="23"/>
    <x v="3"/>
    <x v="0"/>
    <x v="0"/>
    <n v="4355427.7379999999"/>
    <n v="484541335.85250002"/>
    <n v="111.25"/>
    <n v="100174837.97399999"/>
  </r>
  <r>
    <x v="8"/>
    <n v="23.5"/>
    <x v="3"/>
    <x v="0"/>
    <x v="0"/>
    <n v="22484602.511999998"/>
    <n v="2716473088.6719999"/>
    <n v="120.81481481481499"/>
    <n v="528388159.03199995"/>
  </r>
  <r>
    <x v="8"/>
    <n v="24"/>
    <x v="3"/>
    <x v="0"/>
    <x v="0"/>
    <n v="1506290.325"/>
    <n v="167198226.07499999"/>
    <n v="111"/>
    <n v="36150967.799999997"/>
  </r>
  <r>
    <x v="8"/>
    <n v="17.5"/>
    <x v="1"/>
    <x v="1"/>
    <x v="0"/>
    <n v="182004.81039999999"/>
    <n v="7826206.8471999997"/>
    <n v="43"/>
    <n v="3185084.1819999996"/>
  </r>
  <r>
    <x v="8"/>
    <n v="20"/>
    <x v="1"/>
    <x v="1"/>
    <x v="0"/>
    <n v="15120168.498600001"/>
    <n v="920955717.64199996"/>
    <n v="60.909090909090899"/>
    <n v="302403369.972"/>
  </r>
  <r>
    <x v="8"/>
    <n v="20.5"/>
    <x v="1"/>
    <x v="1"/>
    <x v="0"/>
    <n v="15649899.199999999"/>
    <n v="1016460953.04"/>
    <n v="64.95"/>
    <n v="320822933.59999996"/>
  </r>
  <r>
    <x v="8"/>
    <n v="21"/>
    <x v="1"/>
    <x v="1"/>
    <x v="0"/>
    <n v="9122886.7815000005"/>
    <n v="655023270.91170001"/>
    <n v="71.8"/>
    <n v="191580622.41150001"/>
  </r>
  <r>
    <x v="8"/>
    <n v="21.5"/>
    <x v="1"/>
    <x v="1"/>
    <x v="0"/>
    <n v="5849785.4349999996"/>
    <n v="444583693.06"/>
    <n v="76"/>
    <n v="125770386.85249999"/>
  </r>
  <r>
    <x v="8"/>
    <n v="22"/>
    <x v="1"/>
    <x v="1"/>
    <x v="0"/>
    <n v="4737124.6335000005"/>
    <n v="364758596.77950001"/>
    <n v="77"/>
    <n v="104216741.93700001"/>
  </r>
  <r>
    <x v="8"/>
    <n v="22.5"/>
    <x v="1"/>
    <x v="1"/>
    <x v="0"/>
    <n v="1160931.5182"/>
    <n v="101001042.0834"/>
    <n v="87"/>
    <n v="26120959.159500003"/>
  </r>
  <r>
    <x v="8"/>
    <n v="21"/>
    <x v="2"/>
    <x v="1"/>
    <x v="0"/>
    <n v="9122886.7815000005"/>
    <n v="642859421.86969995"/>
    <n v="70.466666666666697"/>
    <n v="191580622.41150001"/>
  </r>
  <r>
    <x v="8"/>
    <n v="21.5"/>
    <x v="2"/>
    <x v="1"/>
    <x v="0"/>
    <n v="15209442.130999999"/>
    <n v="1204880306.0469501"/>
    <n v="79.219230769230805"/>
    <n v="327003005.81650001"/>
  </r>
  <r>
    <x v="8"/>
    <n v="22"/>
    <x v="2"/>
    <x v="1"/>
    <x v="0"/>
    <n v="53055795.895199999"/>
    <n v="4689753387.165"/>
    <n v="88.392857142857096"/>
    <n v="1167227509.6944001"/>
  </r>
  <r>
    <x v="8"/>
    <n v="22.5"/>
    <x v="2"/>
    <x v="1"/>
    <x v="0"/>
    <n v="73138685.646599993"/>
    <n v="7129744825.8734798"/>
    <n v="97.482539682539695"/>
    <n v="1645620427.0484998"/>
  </r>
  <r>
    <x v="8"/>
    <n v="23"/>
    <x v="2"/>
    <x v="1"/>
    <x v="0"/>
    <n v="83841983.956499994"/>
    <n v="8776404663.4568996"/>
    <n v="104.67792207792201"/>
    <n v="1928365630.9994998"/>
  </r>
  <r>
    <x v="8"/>
    <n v="23.5"/>
    <x v="2"/>
    <x v="1"/>
    <x v="0"/>
    <n v="79112490.319999993"/>
    <n v="9351096355.8239994"/>
    <n v="118.2"/>
    <n v="1859143522.5199997"/>
  </r>
  <r>
    <x v="8"/>
    <n v="24"/>
    <x v="2"/>
    <x v="1"/>
    <x v="0"/>
    <n v="71548790.4375"/>
    <n v="8720667836.5874996"/>
    <n v="121.884210526316"/>
    <n v="1717170970.5"/>
  </r>
  <r>
    <x v="8"/>
    <n v="24.5"/>
    <x v="2"/>
    <x v="1"/>
    <x v="0"/>
    <n v="64009953.039999999"/>
    <n v="8521645048.2152004"/>
    <n v="133.13"/>
    <n v="1568243849.48"/>
  </r>
  <r>
    <x v="8"/>
    <n v="25"/>
    <x v="2"/>
    <x v="1"/>
    <x v="0"/>
    <n v="44012323.387500003"/>
    <n v="5890203094.5825005"/>
    <n v="133.83076923076899"/>
    <n v="1100308084.6875"/>
  </r>
  <r>
    <x v="8"/>
    <n v="25.5"/>
    <x v="2"/>
    <x v="1"/>
    <x v="0"/>
    <n v="38960206.116300002"/>
    <n v="5707360988.0529003"/>
    <n v="146.49206349206301"/>
    <n v="993485255.96565008"/>
  </r>
  <r>
    <x v="8"/>
    <n v="26"/>
    <x v="2"/>
    <x v="1"/>
    <x v="0"/>
    <n v="17285090.936999999"/>
    <n v="2826688537.8973999"/>
    <n v="163.53333333333299"/>
    <n v="449412364.36199999"/>
  </r>
  <r>
    <x v="8"/>
    <n v="26.5"/>
    <x v="2"/>
    <x v="1"/>
    <x v="0"/>
    <n v="7421424.0073999995"/>
    <n v="1218826173.523"/>
    <n v="164.230769230769"/>
    <n v="196667736.1961"/>
  </r>
  <r>
    <x v="8"/>
    <n v="27"/>
    <x v="2"/>
    <x v="1"/>
    <x v="0"/>
    <n v="2225377.2648"/>
    <n v="413920171.25279999"/>
    <n v="186"/>
    <n v="60085186.149599999"/>
  </r>
  <r>
    <x v="8"/>
    <n v="22.5"/>
    <x v="3"/>
    <x v="1"/>
    <x v="0"/>
    <n v="5804657.591"/>
    <n v="666374691.44679999"/>
    <n v="114.8"/>
    <n v="130604795.7975"/>
  </r>
  <r>
    <x v="8"/>
    <n v="23"/>
    <x v="3"/>
    <x v="1"/>
    <x v="0"/>
    <n v="29399137.2315"/>
    <n v="3267877431.8214002"/>
    <n v="111.15555555555601"/>
    <n v="676180156.32449996"/>
  </r>
  <r>
    <x v="8"/>
    <n v="23.5"/>
    <x v="3"/>
    <x v="1"/>
    <x v="0"/>
    <n v="78279727.263999999"/>
    <n v="9120420989.3120003"/>
    <n v="116.51063829787201"/>
    <n v="1839573590.704"/>
  </r>
  <r>
    <x v="8"/>
    <n v="24"/>
    <x v="3"/>
    <x v="1"/>
    <x v="0"/>
    <n v="170963951.88749999"/>
    <n v="21533173341.037498"/>
    <n v="125.95154185022"/>
    <n v="4103134845.2999997"/>
  </r>
  <r>
    <x v="8"/>
    <n v="24.5"/>
    <x v="3"/>
    <x v="1"/>
    <x v="0"/>
    <n v="209952645.97119999"/>
    <n v="28367930988.2672"/>
    <n v="135.11585365853699"/>
    <n v="5143839826.2943993"/>
  </r>
  <r>
    <x v="8"/>
    <n v="25"/>
    <x v="3"/>
    <x v="1"/>
    <x v="0"/>
    <n v="224124292.9425"/>
    <n v="31959040793.3325"/>
    <n v="142.59516616314201"/>
    <n v="5603107323.5625"/>
  </r>
  <r>
    <x v="8"/>
    <n v="25.5"/>
    <x v="3"/>
    <x v="1"/>
    <x v="0"/>
    <n v="128630521.7808"/>
    <n v="18432506404.800598"/>
    <n v="143.29807692307699"/>
    <n v="3280078305.4103999"/>
  </r>
  <r>
    <x v="8"/>
    <n v="26"/>
    <x v="3"/>
    <x v="1"/>
    <x v="0"/>
    <n v="95068000.153500006"/>
    <n v="14815051442.102699"/>
    <n v="155.83636363636401"/>
    <n v="2471768003.9910002"/>
  </r>
  <r>
    <x v="8"/>
    <n v="26.5"/>
    <x v="3"/>
    <x v="1"/>
    <x v="0"/>
    <n v="29114817.259799998"/>
    <n v="4863887118.6960001"/>
    <n v="167.058823529412"/>
    <n v="771542657.38469994"/>
  </r>
  <r>
    <x v="8"/>
    <n v="27"/>
    <x v="3"/>
    <x v="1"/>
    <x v="0"/>
    <n v="13908607.904999999"/>
    <n v="2551951378.4094"/>
    <n v="183.48"/>
    <n v="375532413.435"/>
  </r>
  <r>
    <x v="8"/>
    <n v="27.5"/>
    <x v="3"/>
    <x v="1"/>
    <x v="0"/>
    <n v="8645663.4810000006"/>
    <n v="1714723257.0650001"/>
    <n v="198.333333333333"/>
    <n v="237755745.72750002"/>
  </r>
  <r>
    <x v="8"/>
    <n v="28"/>
    <x v="3"/>
    <x v="1"/>
    <x v="0"/>
    <n v="9768665.4149999991"/>
    <n v="2074041909.6900001"/>
    <n v="212.31578947368399"/>
    <n v="273522631.62"/>
  </r>
  <r>
    <x v="8"/>
    <n v="23"/>
    <x v="6"/>
    <x v="1"/>
    <x v="0"/>
    <n v="5444284.6725000003"/>
    <n v="751311284.80499995"/>
    <n v="138"/>
    <n v="125218547.4675"/>
  </r>
  <r>
    <x v="8"/>
    <n v="23.5"/>
    <x v="6"/>
    <x v="1"/>
    <x v="0"/>
    <n v="2498289.1680000001"/>
    <n v="319781013.50400001"/>
    <n v="128"/>
    <n v="58709795.447999999"/>
  </r>
  <r>
    <x v="8"/>
    <n v="24"/>
    <x v="6"/>
    <x v="1"/>
    <x v="0"/>
    <n v="15062903.25"/>
    <n v="1955917987.0125"/>
    <n v="129.85"/>
    <n v="361509678"/>
  </r>
  <r>
    <x v="8"/>
    <n v="24.5"/>
    <x v="6"/>
    <x v="1"/>
    <x v="0"/>
    <n v="28804478.868000001"/>
    <n v="3821394196.4879999"/>
    <n v="132.666666666667"/>
    <n v="705709732.26600003"/>
  </r>
  <r>
    <x v="8"/>
    <n v="25"/>
    <x v="6"/>
    <x v="1"/>
    <x v="0"/>
    <n v="91410210.112499997"/>
    <n v="12889516738.530001"/>
    <n v="141.00740740740699"/>
    <n v="2285255252.8125"/>
  </r>
  <r>
    <x v="8"/>
    <n v="25.5"/>
    <x v="6"/>
    <x v="1"/>
    <x v="0"/>
    <n v="144709337.0034"/>
    <n v="22096621027.643101"/>
    <n v="152.69658119658101"/>
    <n v="3690088093.5867"/>
  </r>
  <r>
    <x v="8"/>
    <n v="26"/>
    <x v="6"/>
    <x v="1"/>
    <x v="0"/>
    <n v="59921648.581600003"/>
    <n v="9252709178.5760994"/>
    <n v="154.413461538462"/>
    <n v="1557962863.1216002"/>
  </r>
  <r>
    <x v="8"/>
    <n v="26.5"/>
    <x v="6"/>
    <x v="1"/>
    <x v="0"/>
    <n v="62796664.678000003"/>
    <n v="10366016702.0284"/>
    <n v="165.07272727272701"/>
    <n v="1664111613.967"/>
  </r>
  <r>
    <x v="8"/>
    <n v="27"/>
    <x v="6"/>
    <x v="1"/>
    <x v="0"/>
    <n v="25591838.545200001"/>
    <n v="4432395167.1653996"/>
    <n v="173.195652173913"/>
    <n v="690979640.72040009"/>
  </r>
  <r>
    <x v="8"/>
    <n v="27.5"/>
    <x v="6"/>
    <x v="1"/>
    <x v="0"/>
    <n v="1729132.6961999999"/>
    <n v="287036027.56919998"/>
    <n v="166"/>
    <n v="47551149.145499997"/>
  </r>
  <r>
    <x v="8"/>
    <n v="28"/>
    <x v="6"/>
    <x v="1"/>
    <x v="0"/>
    <n v="2056561.14"/>
    <n v="410798087.71499997"/>
    <n v="199.75"/>
    <n v="57583711.919999994"/>
  </r>
  <r>
    <x v="8"/>
    <n v="28.5"/>
    <x v="6"/>
    <x v="1"/>
    <x v="0"/>
    <n v="3571018.5872"/>
    <n v="778482052.00960004"/>
    <n v="218"/>
    <n v="101774029.7352"/>
  </r>
  <r>
    <x v="8"/>
    <n v="29"/>
    <x v="6"/>
    <x v="1"/>
    <x v="0"/>
    <n v="439938.2574"/>
    <n v="94146787.0836"/>
    <n v="214"/>
    <n v="12758209.464600001"/>
  </r>
  <r>
    <x v="8"/>
    <n v="24.5"/>
    <x v="4"/>
    <x v="1"/>
    <x v="0"/>
    <n v="5120796.2432000004"/>
    <n v="691307492.83200002"/>
    <n v="135"/>
    <n v="125459507.95840001"/>
  </r>
  <r>
    <x v="8"/>
    <n v="25"/>
    <x v="4"/>
    <x v="1"/>
    <x v="0"/>
    <n v="27084506.699999999"/>
    <n v="3801310515.3449998"/>
    <n v="140.35"/>
    <n v="677112667.5"/>
  </r>
  <r>
    <x v="8"/>
    <n v="25.5"/>
    <x v="4"/>
    <x v="1"/>
    <x v="0"/>
    <n v="69262588.651199996"/>
    <n v="10381348890.068701"/>
    <n v="149.88392857142901"/>
    <n v="1766196010.6055999"/>
  </r>
  <r>
    <x v="8"/>
    <n v="26"/>
    <x v="4"/>
    <x v="1"/>
    <x v="0"/>
    <n v="154989648.7351"/>
    <n v="23920261178.016399"/>
    <n v="154.33457249070599"/>
    <n v="4029730867.1125998"/>
  </r>
  <r>
    <x v="8"/>
    <n v="26.5"/>
    <x v="4"/>
    <x v="1"/>
    <x v="0"/>
    <n v="136440025.9822"/>
    <n v="22839717822.158401"/>
    <n v="167.39748953974899"/>
    <n v="3615660688.5282998"/>
  </r>
  <r>
    <x v="8"/>
    <n v="27"/>
    <x v="4"/>
    <x v="1"/>
    <x v="0"/>
    <n v="96803911.018800005"/>
    <n v="17014678222.344601"/>
    <n v="175.764367816092"/>
    <n v="2613705597.5076003"/>
  </r>
  <r>
    <x v="8"/>
    <n v="27.5"/>
    <x v="4"/>
    <x v="1"/>
    <x v="0"/>
    <n v="116428268.21080001"/>
    <n v="21544417017.086601"/>
    <n v="185.04455445544599"/>
    <n v="3201777375.7970004"/>
  </r>
  <r>
    <x v="8"/>
    <n v="28"/>
    <x v="4"/>
    <x v="1"/>
    <x v="0"/>
    <n v="41645363.085000001"/>
    <n v="8446296601.9799995"/>
    <n v="202.81481481481501"/>
    <n v="1166070166.3800001"/>
  </r>
  <r>
    <x v="8"/>
    <n v="28.5"/>
    <x v="4"/>
    <x v="1"/>
    <x v="0"/>
    <n v="23657998.1402"/>
    <n v="5152087066.6828003"/>
    <n v="217.77358490565999"/>
    <n v="674252946.9957"/>
  </r>
  <r>
    <x v="8"/>
    <n v="29"/>
    <x v="4"/>
    <x v="1"/>
    <x v="0"/>
    <n v="18917345.0682"/>
    <n v="4395863067.9407997"/>
    <n v="232.37209302325601"/>
    <n v="548603006.97780001"/>
  </r>
  <r>
    <x v="8"/>
    <n v="29.5"/>
    <x v="4"/>
    <x v="1"/>
    <x v="0"/>
    <n v="7006861.1238000002"/>
    <n v="1690302204.0414"/>
    <n v="241.23529411764699"/>
    <n v="206702403.1521"/>
  </r>
  <r>
    <x v="8"/>
    <n v="30"/>
    <x v="4"/>
    <x v="1"/>
    <x v="0"/>
    <n v="1945221.6828000001"/>
    <n v="476255108.67220002"/>
    <n v="244.833333333333"/>
    <n v="58356650.484000005"/>
  </r>
  <r>
    <x v="8"/>
    <n v="30.5"/>
    <x v="4"/>
    <x v="1"/>
    <x v="0"/>
    <n v="1672054.4316"/>
    <n v="437660247.47130001"/>
    <n v="261.75"/>
    <n v="50997660.163800001"/>
  </r>
  <r>
    <x v="8"/>
    <n v="22.5"/>
    <x v="5"/>
    <x v="1"/>
    <x v="0"/>
    <n v="1160931.5182"/>
    <n v="121897809.411"/>
    <n v="105"/>
    <n v="26120959.159500003"/>
  </r>
  <r>
    <x v="8"/>
    <n v="25.5"/>
    <x v="5"/>
    <x v="1"/>
    <x v="0"/>
    <n v="1236831.9402000001"/>
    <n v="180577463.2692"/>
    <n v="146"/>
    <n v="31539214.475100003"/>
  </r>
  <r>
    <x v="8"/>
    <n v="26"/>
    <x v="5"/>
    <x v="1"/>
    <x v="0"/>
    <n v="38603369.759300001"/>
    <n v="6297534798.0469999"/>
    <n v="163.13432835820899"/>
    <n v="1003687613.7418001"/>
  </r>
  <r>
    <x v="8"/>
    <n v="26.5"/>
    <x v="5"/>
    <x v="1"/>
    <x v="0"/>
    <n v="35394483.727600001"/>
    <n v="6036472111.8652"/>
    <n v="170.54838709677401"/>
    <n v="937953818.78139997"/>
  </r>
  <r>
    <x v="8"/>
    <n v="27"/>
    <x v="5"/>
    <x v="1"/>
    <x v="0"/>
    <n v="59528841.833400004"/>
    <n v="10511013165.9666"/>
    <n v="176.57009345794401"/>
    <n v="1607278729.5018001"/>
  </r>
  <r>
    <x v="8"/>
    <n v="27.5"/>
    <x v="5"/>
    <x v="1"/>
    <x v="0"/>
    <n v="19020459.658199999"/>
    <n v="3411578809.6026001"/>
    <n v="179.363636363636"/>
    <n v="523062640.60049999"/>
  </r>
  <r>
    <x v="8"/>
    <n v="28"/>
    <x v="5"/>
    <x v="1"/>
    <x v="0"/>
    <n v="29305996.245000001"/>
    <n v="5983564636.8299999"/>
    <n v="204.17543859649101"/>
    <n v="820567894.86000001"/>
  </r>
  <r>
    <x v="8"/>
    <n v="28.5"/>
    <x v="5"/>
    <x v="1"/>
    <x v="0"/>
    <n v="19194224.906199999"/>
    <n v="4113813412.4544001"/>
    <n v="214.32558139534899"/>
    <n v="547035409.82669997"/>
  </r>
  <r>
    <x v="8"/>
    <n v="29"/>
    <x v="5"/>
    <x v="1"/>
    <x v="0"/>
    <n v="12758209.464600001"/>
    <n v="2980581693.8850002"/>
    <n v="233.62068965517199"/>
    <n v="369988074.4734"/>
  </r>
  <r>
    <x v="8"/>
    <n v="29.5"/>
    <x v="5"/>
    <x v="1"/>
    <x v="0"/>
    <n v="13189385.6448"/>
    <n v="3257366085.9642"/>
    <n v="246.96875"/>
    <n v="389086876.52160001"/>
  </r>
  <r>
    <x v="8"/>
    <n v="30"/>
    <x v="5"/>
    <x v="1"/>
    <x v="0"/>
    <n v="4538850.5932"/>
    <n v="1163242566.3144"/>
    <n v="256.28571428571399"/>
    <n v="136165517.796"/>
  </r>
  <r>
    <x v="8"/>
    <n v="30.5"/>
    <x v="5"/>
    <x v="1"/>
    <x v="0"/>
    <n v="2926095.2552999998"/>
    <n v="757440657.51479995"/>
    <n v="258.857142857143"/>
    <n v="89245905.286650002"/>
  </r>
  <r>
    <x v="8"/>
    <n v="31"/>
    <x v="5"/>
    <x v="1"/>
    <x v="0"/>
    <n v="1381026.5808000001"/>
    <n v="358376397.71759999"/>
    <n v="259.5"/>
    <n v="42811824.004800007"/>
  </r>
  <r>
    <x v="8"/>
    <n v="26"/>
    <x v="7"/>
    <x v="1"/>
    <x v="0"/>
    <n v="576169.69790000003"/>
    <n v="81816097.101799995"/>
    <n v="142"/>
    <n v="14980412.145400001"/>
  </r>
  <r>
    <x v="8"/>
    <n v="26.5"/>
    <x v="7"/>
    <x v="1"/>
    <x v="0"/>
    <n v="14842848.014799999"/>
    <n v="2449069922.4419999"/>
    <n v="165"/>
    <n v="393335472.39219999"/>
  </r>
  <r>
    <x v="8"/>
    <n v="27"/>
    <x v="7"/>
    <x v="1"/>
    <x v="0"/>
    <n v="2781721.5809999998"/>
    <n v="486801276.67500001"/>
    <n v="175"/>
    <n v="75106482.686999992"/>
  </r>
  <r>
    <x v="8"/>
    <n v="27.5"/>
    <x v="7"/>
    <x v="1"/>
    <x v="0"/>
    <n v="6916530.7847999996"/>
    <n v="1362556564.6056001"/>
    <n v="197"/>
    <n v="190204596.58199999"/>
  </r>
  <r>
    <x v="8"/>
    <n v="28"/>
    <x v="7"/>
    <x v="1"/>
    <x v="0"/>
    <n v="9254525.1300000008"/>
    <n v="1767100159.5450001"/>
    <n v="190.944444444444"/>
    <n v="259126703.64000002"/>
  </r>
  <r>
    <x v="8"/>
    <n v="28.5"/>
    <x v="7"/>
    <x v="1"/>
    <x v="0"/>
    <n v="6695659.8509999998"/>
    <n v="1425282793.6162"/>
    <n v="212.86666666666699"/>
    <n v="190826305.75349998"/>
  </r>
  <r>
    <x v="8"/>
    <n v="29"/>
    <x v="7"/>
    <x v="1"/>
    <x v="0"/>
    <n v="3079567.8018"/>
    <n v="704341150.09739995"/>
    <n v="228.71428571428601"/>
    <n v="89307466.252200007"/>
  </r>
  <r>
    <x v="8"/>
    <n v="29.5"/>
    <x v="7"/>
    <x v="1"/>
    <x v="0"/>
    <n v="3297346.4112"/>
    <n v="789302297.18099999"/>
    <n v="239.375"/>
    <n v="97271719.130400002"/>
  </r>
  <r>
    <x v="8"/>
    <n v="30"/>
    <x v="7"/>
    <x v="1"/>
    <x v="0"/>
    <n v="1296814.4552"/>
    <n v="335226536.6692"/>
    <n v="258.5"/>
    <n v="38904433.655999996"/>
  </r>
  <r>
    <x v="8"/>
    <n v="31.5"/>
    <x v="7"/>
    <x v="1"/>
    <x v="0"/>
    <n v="705263.73739999998"/>
    <n v="185484362.93619999"/>
    <n v="263"/>
    <n v="22215807.728099998"/>
  </r>
  <r>
    <x v="8"/>
    <n v="27.5"/>
    <x v="8"/>
    <x v="1"/>
    <x v="0"/>
    <n v="1152755.1307999999"/>
    <n v="190780974.14739999"/>
    <n v="165.5"/>
    <n v="31700766.096999999"/>
  </r>
  <r>
    <x v="8"/>
    <n v="28"/>
    <x v="8"/>
    <x v="1"/>
    <x v="0"/>
    <n v="1542420.855"/>
    <n v="294602383.30500001"/>
    <n v="191"/>
    <n v="43187783.939999998"/>
  </r>
  <r>
    <x v="8"/>
    <n v="28.5"/>
    <x v="8"/>
    <x v="1"/>
    <x v="0"/>
    <n v="2231886.6170000001"/>
    <n v="492800565.03359997"/>
    <n v="220.8"/>
    <n v="63608768.5845"/>
  </r>
  <r>
    <x v="8"/>
    <n v="29"/>
    <x v="8"/>
    <x v="1"/>
    <x v="0"/>
    <n v="2199691.287"/>
    <n v="534524982.741"/>
    <n v="243"/>
    <n v="63791047.322999999"/>
  </r>
  <r>
    <x v="8"/>
    <n v="29.5"/>
    <x v="8"/>
    <x v="1"/>
    <x v="0"/>
    <n v="4533851.3153999997"/>
    <n v="1077820108.161"/>
    <n v="237.727272727273"/>
    <n v="133748613.8043"/>
  </r>
  <r>
    <x v="8"/>
    <n v="30.5"/>
    <x v="8"/>
    <x v="1"/>
    <x v="0"/>
    <n v="836027.21580000001"/>
    <n v="230743511.56079999"/>
    <n v="276"/>
    <n v="25498830.081900001"/>
  </r>
  <r>
    <x v="8"/>
    <n v="31.5"/>
    <x v="8"/>
    <x v="1"/>
    <x v="0"/>
    <n v="1410527.4748"/>
    <n v="397768747.89359999"/>
    <n v="282"/>
    <n v="44431615.456199996"/>
  </r>
  <r>
    <x v="8"/>
    <n v="32"/>
    <x v="8"/>
    <x v="1"/>
    <x v="0"/>
    <n v="335424.86139999999"/>
    <n v="97944059.528799996"/>
    <n v="292"/>
    <n v="10733595.5648"/>
  </r>
  <r>
    <x v="8"/>
    <n v="28.5"/>
    <x v="10"/>
    <x v="1"/>
    <x v="0"/>
    <n v="2231886.6170000001"/>
    <n v="445038191.42979997"/>
    <n v="199.4"/>
    <n v="63608768.5845"/>
  </r>
  <r>
    <x v="8"/>
    <n v="29"/>
    <x v="10"/>
    <x v="1"/>
    <x v="0"/>
    <n v="2199691.287"/>
    <n v="456215972.92379999"/>
    <n v="207.4"/>
    <n v="63791047.322999999"/>
  </r>
  <r>
    <x v="8"/>
    <n v="29.5"/>
    <x v="10"/>
    <x v="1"/>
    <x v="0"/>
    <n v="824336.60279999999"/>
    <n v="232462921.9896"/>
    <n v="282"/>
    <n v="24317929.782600001"/>
  </r>
  <r>
    <x v="8"/>
    <n v="30"/>
    <x v="10"/>
    <x v="1"/>
    <x v="0"/>
    <n v="648407.22759999998"/>
    <n v="170206897.245"/>
    <n v="262.5"/>
    <n v="19452216.827999998"/>
  </r>
  <r>
    <x v="8"/>
    <n v="29"/>
    <x v="11"/>
    <x v="1"/>
    <x v="0"/>
    <n v="1759753.0296"/>
    <n v="369548136.21600002"/>
    <n v="210"/>
    <n v="51032837.858400002"/>
  </r>
  <r>
    <x v="8"/>
    <n v="29.5"/>
    <x v="11"/>
    <x v="1"/>
    <x v="0"/>
    <n v="412168.3014"/>
    <n v="87791848.198200002"/>
    <n v="213"/>
    <n v="12158964.8913"/>
  </r>
  <r>
    <x v="8"/>
    <n v="30"/>
    <x v="11"/>
    <x v="1"/>
    <x v="0"/>
    <n v="648407.22759999998"/>
    <n v="164695435.81040001"/>
    <n v="254"/>
    <n v="19452216.827999998"/>
  </r>
  <r>
    <x v="8"/>
    <n v="31"/>
    <x v="11"/>
    <x v="1"/>
    <x v="0"/>
    <n v="345256.64520000003"/>
    <n v="99433913.817599997"/>
    <n v="288"/>
    <n v="10702956.001200002"/>
  </r>
  <r>
    <x v="8"/>
    <n v="31.5"/>
    <x v="11"/>
    <x v="1"/>
    <x v="0"/>
    <n v="705263.73739999998"/>
    <n v="205231747.58340001"/>
    <n v="291"/>
    <n v="22215807.728099998"/>
  </r>
  <r>
    <x v="8"/>
    <n v="31"/>
    <x v="12"/>
    <x v="1"/>
    <x v="0"/>
    <n v="345256.64520000003"/>
    <n v="97707630.591600001"/>
    <n v="283"/>
    <n v="10702956.001200002"/>
  </r>
  <r>
    <x v="9"/>
    <n v="12.5"/>
    <x v="1"/>
    <x v="0"/>
    <x v="0"/>
    <n v="5545265.3048"/>
    <n v="72088448.962400004"/>
    <n v="13"/>
    <n v="69315816.310000002"/>
  </r>
  <r>
    <x v="9"/>
    <n v="13.5"/>
    <x v="1"/>
    <x v="0"/>
    <x v="0"/>
    <n v="1848421.7683000001"/>
    <n v="33271591.829399999"/>
    <n v="18"/>
    <n v="24953693.872050002"/>
  </r>
  <r>
    <x v="9"/>
    <n v="14.5"/>
    <x v="1"/>
    <x v="0"/>
    <x v="0"/>
    <n v="11090530.6096"/>
    <n v="243991673.41119999"/>
    <n v="22"/>
    <n v="160812693.83919999"/>
  </r>
  <r>
    <x v="9"/>
    <n v="15"/>
    <x v="1"/>
    <x v="0"/>
    <x v="0"/>
    <n v="11090530.6096"/>
    <n v="266172734.6304"/>
    <n v="24"/>
    <n v="166357959.14399999"/>
  </r>
  <r>
    <x v="9"/>
    <n v="15.5"/>
    <x v="1"/>
    <x v="0"/>
    <x v="0"/>
    <n v="44362122.438000001"/>
    <n v="1237703216.0202"/>
    <n v="27.9"/>
    <n v="687612897.78900003"/>
  </r>
  <r>
    <x v="9"/>
    <n v="16"/>
    <x v="1"/>
    <x v="0"/>
    <x v="0"/>
    <n v="27726326.523699999"/>
    <n v="867437929.81289995"/>
    <n v="31.285714285714299"/>
    <n v="443621224.37919998"/>
  </r>
  <r>
    <x v="9"/>
    <n v="16.5"/>
    <x v="1"/>
    <x v="0"/>
    <x v="0"/>
    <n v="55452653.048"/>
    <n v="1796665958.7551999"/>
    <n v="32.4"/>
    <n v="914968775.29200006"/>
  </r>
  <r>
    <x v="9"/>
    <n v="17"/>
    <x v="1"/>
    <x v="0"/>
    <x v="0"/>
    <n v="44362122.438600004"/>
    <n v="1688225215.0244999"/>
    <n v="38.0555555555556"/>
    <n v="754156081.45620012"/>
  </r>
  <r>
    <x v="9"/>
    <n v="17.5"/>
    <x v="1"/>
    <x v="0"/>
    <x v="0"/>
    <n v="25877904.756200001"/>
    <n v="1027722503.1748"/>
    <n v="39.714285714285701"/>
    <n v="452863333.2335"/>
  </r>
  <r>
    <x v="9"/>
    <n v="18"/>
    <x v="1"/>
    <x v="0"/>
    <x v="0"/>
    <n v="25877904.756000001"/>
    <n v="1048055142.618"/>
    <n v="40.5"/>
    <n v="465802285.60800004"/>
  </r>
  <r>
    <x v="9"/>
    <n v="18.5"/>
    <x v="1"/>
    <x v="0"/>
    <x v="0"/>
    <n v="22181061.2192"/>
    <n v="995375122.21159995"/>
    <n v="44.875"/>
    <n v="410349632.55519998"/>
  </r>
  <r>
    <x v="9"/>
    <n v="19"/>
    <x v="1"/>
    <x v="0"/>
    <x v="0"/>
    <n v="16635795.9147"/>
    <n v="835486639.27160001"/>
    <n v="50.2222222222222"/>
    <n v="316080122.3793"/>
  </r>
  <r>
    <x v="9"/>
    <n v="19.5"/>
    <x v="1"/>
    <x v="0"/>
    <x v="0"/>
    <n v="7393687.0732000005"/>
    <n v="414046476.09920001"/>
    <n v="56"/>
    <n v="144176897.92740002"/>
  </r>
  <r>
    <x v="10"/>
    <n v="27.5"/>
    <x v="6"/>
    <x v="1"/>
    <x v="0"/>
    <n v="12408936.859200001"/>
    <n v="2481787371.8400002"/>
    <n v="200"/>
    <n v="341245763.62800002"/>
  </r>
  <r>
    <x v="10"/>
    <n v="29.5"/>
    <x v="4"/>
    <x v="1"/>
    <x v="0"/>
    <n v="12013024.607999999"/>
    <n v="2991243127.3920002"/>
    <n v="249"/>
    <n v="354384225.93599999"/>
  </r>
  <r>
    <x v="10"/>
    <n v="31"/>
    <x v="4"/>
    <x v="1"/>
    <x v="0"/>
    <n v="1287196.5943"/>
    <n v="346255883.86669999"/>
    <n v="269"/>
    <n v="39903094.423299998"/>
  </r>
  <r>
    <x v="10"/>
    <n v="31.5"/>
    <x v="4"/>
    <x v="1"/>
    <x v="0"/>
    <n v="1372605.9399000001"/>
    <n v="360995362.19370002"/>
    <n v="263"/>
    <n v="43237087.106850006"/>
  </r>
  <r>
    <x v="10"/>
    <n v="28"/>
    <x v="5"/>
    <x v="1"/>
    <x v="0"/>
    <n v="4726418.9095999999"/>
    <n v="973642295.37759995"/>
    <n v="206"/>
    <n v="132339729.46879999"/>
  </r>
  <r>
    <x v="10"/>
    <n v="29.5"/>
    <x v="5"/>
    <x v="1"/>
    <x v="0"/>
    <n v="5339122.0480000004"/>
    <n v="1110537385.984"/>
    <n v="208"/>
    <n v="157504100.41600001"/>
  </r>
  <r>
    <x v="10"/>
    <n v="21"/>
    <x v="1"/>
    <x v="0"/>
    <x v="0"/>
    <n v="358116.36550000001"/>
    <n v="27252655.414549999"/>
    <n v="76.099999999999994"/>
    <n v="7520443.6754999999"/>
  </r>
  <r>
    <x v="10"/>
    <n v="22"/>
    <x v="1"/>
    <x v="0"/>
    <x v="0"/>
    <n v="1111027.7087999999"/>
    <n v="102881165.83487999"/>
    <n v="92.6"/>
    <n v="24442609.593599997"/>
  </r>
  <r>
    <x v="10"/>
    <n v="21"/>
    <x v="2"/>
    <x v="0"/>
    <x v="0"/>
    <n v="358116.36550000001"/>
    <n v="28040511.418650001"/>
    <n v="78.3"/>
    <n v="7520443.6754999999"/>
  </r>
  <r>
    <x v="10"/>
    <n v="21.5"/>
    <x v="2"/>
    <x v="0"/>
    <x v="0"/>
    <n v="2348734.6609999998"/>
    <n v="195884470.7274"/>
    <n v="83.4"/>
    <n v="50497795.211499996"/>
  </r>
  <r>
    <x v="10"/>
    <n v="22"/>
    <x v="2"/>
    <x v="0"/>
    <x v="0"/>
    <n v="555513.85439999995"/>
    <n v="58884468.566399999"/>
    <n v="106"/>
    <n v="12221304.796799999"/>
  </r>
  <r>
    <x v="10"/>
    <n v="22.5"/>
    <x v="2"/>
    <x v="0"/>
    <x v="0"/>
    <n v="2948117.7762000002"/>
    <n v="291667118.65872002"/>
    <n v="98.933333333333394"/>
    <n v="66332649.964500003"/>
  </r>
  <r>
    <x v="10"/>
    <n v="24"/>
    <x v="2"/>
    <x v="0"/>
    <x v="0"/>
    <n v="1360878.1846"/>
    <n v="129827778.81084"/>
    <n v="95.4"/>
    <n v="32661076.430399999"/>
  </r>
  <r>
    <x v="10"/>
    <n v="23"/>
    <x v="3"/>
    <x v="0"/>
    <x v="0"/>
    <n v="445240.72340000002"/>
    <n v="52983646.084600002"/>
    <n v="119"/>
    <n v="10240536.6382"/>
  </r>
  <r>
    <x v="10"/>
    <n v="23.5"/>
    <x v="3"/>
    <x v="0"/>
    <x v="0"/>
    <n v="563094.13390000002"/>
    <n v="73202237.407000005"/>
    <n v="130"/>
    <n v="13232712.14665"/>
  </r>
  <r>
    <x v="10"/>
    <n v="22"/>
    <x v="2"/>
    <x v="1"/>
    <x v="0"/>
    <n v="1111027.7087999999"/>
    <n v="110325051.48384"/>
    <n v="99.3"/>
    <n v="24442609.593599997"/>
  </r>
  <r>
    <x v="10"/>
    <n v="22.5"/>
    <x v="2"/>
    <x v="1"/>
    <x v="0"/>
    <n v="491352.96269999997"/>
    <n v="50609355.158100002"/>
    <n v="103"/>
    <n v="11055441.66075"/>
  </r>
  <r>
    <x v="10"/>
    <n v="23"/>
    <x v="2"/>
    <x v="1"/>
    <x v="0"/>
    <n v="3561925.7872000001"/>
    <n v="367190024.58797997"/>
    <n v="103.08750000000001"/>
    <n v="81924293.105599999"/>
  </r>
  <r>
    <x v="10"/>
    <n v="23.5"/>
    <x v="2"/>
    <x v="1"/>
    <x v="0"/>
    <n v="6757129.6068000002"/>
    <n v="778759187.18369997"/>
    <n v="115.25"/>
    <n v="158792545.75980002"/>
  </r>
  <r>
    <x v="10"/>
    <n v="24"/>
    <x v="2"/>
    <x v="1"/>
    <x v="0"/>
    <n v="2721756.3692000001"/>
    <n v="344982619.79610002"/>
    <n v="126.75"/>
    <n v="65322152.860799998"/>
  </r>
  <r>
    <x v="10"/>
    <n v="24.5"/>
    <x v="2"/>
    <x v="1"/>
    <x v="0"/>
    <n v="2166969.6537000001"/>
    <n v="281706054.98100001"/>
    <n v="130"/>
    <n v="53090756.515650004"/>
  </r>
  <r>
    <x v="10"/>
    <n v="25.5"/>
    <x v="2"/>
    <x v="1"/>
    <x v="0"/>
    <n v="19472379.185600001"/>
    <n v="2920856877.8400002"/>
    <n v="150"/>
    <n v="496545669.23280001"/>
  </r>
  <r>
    <x v="10"/>
    <n v="27"/>
    <x v="2"/>
    <x v="1"/>
    <x v="0"/>
    <n v="988631.91150000005"/>
    <n v="173010584.51249999"/>
    <n v="175"/>
    <n v="26693061.6105"/>
  </r>
  <r>
    <x v="10"/>
    <n v="23"/>
    <x v="3"/>
    <x v="1"/>
    <x v="0"/>
    <n v="445240.72340000002"/>
    <n v="53428886.807999998"/>
    <n v="120"/>
    <n v="10240536.6382"/>
  </r>
  <r>
    <x v="10"/>
    <n v="23.5"/>
    <x v="3"/>
    <x v="1"/>
    <x v="0"/>
    <n v="11261882.677999999"/>
    <n v="1284417719.4259"/>
    <n v="114.05"/>
    <n v="264654242.933"/>
  </r>
  <r>
    <x v="10"/>
    <n v="24"/>
    <x v="3"/>
    <x v="1"/>
    <x v="0"/>
    <n v="39465467.353399999"/>
    <n v="4883511365.4371004"/>
    <n v="123.741379310345"/>
    <n v="947171216.48160005"/>
  </r>
  <r>
    <x v="10"/>
    <n v="24.5"/>
    <x v="3"/>
    <x v="1"/>
    <x v="0"/>
    <n v="62119796.739399999"/>
    <n v="8269878521.7370996"/>
    <n v="133.12790697674399"/>
    <n v="1521935020.1152999"/>
  </r>
  <r>
    <x v="10"/>
    <n v="25"/>
    <x v="3"/>
    <x v="1"/>
    <x v="0"/>
    <n v="107014648.2666"/>
    <n v="14519096083.3011"/>
    <n v="135.673913043478"/>
    <n v="2675366206.665"/>
  </r>
  <r>
    <x v="10"/>
    <n v="25.5"/>
    <x v="3"/>
    <x v="1"/>
    <x v="0"/>
    <n v="146927952.0368"/>
    <n v="21892264853.4832"/>
    <n v="149"/>
    <n v="3746662776.9383998"/>
  </r>
  <r>
    <x v="10"/>
    <n v="26"/>
    <x v="3"/>
    <x v="1"/>
    <x v="0"/>
    <n v="118419869.3457"/>
    <n v="18786531985.734501"/>
    <n v="158.643410852713"/>
    <n v="3078916602.9881997"/>
  </r>
  <r>
    <x v="10"/>
    <n v="26.5"/>
    <x v="3"/>
    <x v="1"/>
    <x v="0"/>
    <n v="79684501.607999995"/>
    <n v="13641049210.5648"/>
    <n v="171.18823529411799"/>
    <n v="2111639292.612"/>
  </r>
  <r>
    <x v="10"/>
    <n v="27"/>
    <x v="3"/>
    <x v="1"/>
    <x v="0"/>
    <n v="78101921.008499995"/>
    <n v="13882369301.283001"/>
    <n v="177.74683544303801"/>
    <n v="2108751867.2294998"/>
  </r>
  <r>
    <x v="10"/>
    <n v="27.5"/>
    <x v="3"/>
    <x v="1"/>
    <x v="0"/>
    <n v="87896636.085999995"/>
    <n v="17394227242.383598"/>
    <n v="197.89411764705901"/>
    <n v="2417157492.3649998"/>
  </r>
  <r>
    <x v="10"/>
    <n v="28"/>
    <x v="3"/>
    <x v="1"/>
    <x v="0"/>
    <n v="11816047.274"/>
    <n v="2484914741.7221999"/>
    <n v="210.3"/>
    <n v="330849323.67199999"/>
  </r>
  <r>
    <x v="10"/>
    <n v="28.5"/>
    <x v="3"/>
    <x v="1"/>
    <x v="0"/>
    <n v="5193450.9060000004"/>
    <n v="1195792071.1064999"/>
    <n v="230.25"/>
    <n v="148013350.82100001"/>
  </r>
  <r>
    <x v="10"/>
    <n v="29"/>
    <x v="3"/>
    <x v="1"/>
    <x v="0"/>
    <n v="2654878.5137999998"/>
    <n v="626551329.25680006"/>
    <n v="236"/>
    <n v="76991476.900199994"/>
  </r>
  <r>
    <x v="10"/>
    <n v="23"/>
    <x v="6"/>
    <x v="1"/>
    <x v="0"/>
    <n v="445240.72340000002"/>
    <n v="57881294.042000003"/>
    <n v="130"/>
    <n v="10240536.6382"/>
  </r>
  <r>
    <x v="10"/>
    <n v="23.5"/>
    <x v="6"/>
    <x v="1"/>
    <x v="0"/>
    <n v="1126188.2678"/>
    <n v="148093757.2157"/>
    <n v="131.5"/>
    <n v="26465424.293299999"/>
  </r>
  <r>
    <x v="10"/>
    <n v="24"/>
    <x v="6"/>
    <x v="1"/>
    <x v="0"/>
    <n v="2041317.2768999999"/>
    <n v="255164659.61250001"/>
    <n v="125"/>
    <n v="48991614.645599999"/>
  </r>
  <r>
    <x v="10"/>
    <n v="24.5"/>
    <x v="6"/>
    <x v="1"/>
    <x v="0"/>
    <n v="18058080.447500002"/>
    <n v="2407503285.2607002"/>
    <n v="133.32"/>
    <n v="442422970.96375006"/>
  </r>
  <r>
    <x v="10"/>
    <n v="25"/>
    <x v="6"/>
    <x v="1"/>
    <x v="0"/>
    <n v="37997954.819300003"/>
    <n v="5496520484.8816004"/>
    <n v="144.65306122448999"/>
    <n v="949948870.48250008"/>
  </r>
  <r>
    <x v="10"/>
    <n v="25.5"/>
    <x v="6"/>
    <x v="1"/>
    <x v="0"/>
    <n v="86740598.190400004"/>
    <n v="12608365522.676001"/>
    <n v="145.357142857143"/>
    <n v="2211885253.8552003"/>
  </r>
  <r>
    <x v="10"/>
    <n v="26"/>
    <x v="6"/>
    <x v="1"/>
    <x v="0"/>
    <n v="73438678.664000005"/>
    <n v="12080662640.228001"/>
    <n v="164.5"/>
    <n v="1909405645.2640002"/>
  </r>
  <r>
    <x v="10"/>
    <n v="26.5"/>
    <x v="6"/>
    <x v="1"/>
    <x v="0"/>
    <n v="81559431.057600006"/>
    <n v="13761044695.339199"/>
    <n v="168.72413793103399"/>
    <n v="2161324923.0264001"/>
  </r>
  <r>
    <x v="10"/>
    <n v="27"/>
    <x v="6"/>
    <x v="1"/>
    <x v="0"/>
    <n v="59317914.689999998"/>
    <n v="10374703279.281"/>
    <n v="174.9"/>
    <n v="1601583696.6299999"/>
  </r>
  <r>
    <x v="10"/>
    <n v="27.5"/>
    <x v="6"/>
    <x v="1"/>
    <x v="0"/>
    <n v="40329044.792400002"/>
    <n v="8145432969.9932003"/>
    <n v="201.97435897435901"/>
    <n v="1109048731.7910001"/>
  </r>
  <r>
    <x v="10"/>
    <n v="28"/>
    <x v="6"/>
    <x v="1"/>
    <x v="0"/>
    <n v="50809003.278200001"/>
    <n v="10754966228.7948"/>
    <n v="211.67441860465101"/>
    <n v="1422652091.7895999"/>
  </r>
  <r>
    <x v="10"/>
    <n v="28.5"/>
    <x v="6"/>
    <x v="1"/>
    <x v="0"/>
    <n v="28563979.982999999"/>
    <n v="6404823329.8245001"/>
    <n v="224.227272727273"/>
    <n v="814073429.51549995"/>
  </r>
  <r>
    <x v="10"/>
    <n v="29"/>
    <x v="6"/>
    <x v="1"/>
    <x v="0"/>
    <n v="9292074.7982999999"/>
    <n v="2192929652.3987999"/>
    <n v="236"/>
    <n v="269470169.15069997"/>
  </r>
  <r>
    <x v="10"/>
    <n v="29.5"/>
    <x v="6"/>
    <x v="1"/>
    <x v="0"/>
    <n v="6673902.5599999996"/>
    <n v="1629767005.152"/>
    <n v="244.2"/>
    <n v="196880125.51999998"/>
  </r>
  <r>
    <x v="10"/>
    <n v="31.5"/>
    <x v="6"/>
    <x v="1"/>
    <x v="0"/>
    <n v="1372605.9399000001"/>
    <n v="403546146.33060002"/>
    <n v="294"/>
    <n v="43237087.106850006"/>
  </r>
  <r>
    <x v="10"/>
    <n v="24.5"/>
    <x v="4"/>
    <x v="1"/>
    <x v="0"/>
    <n v="13001817.9222"/>
    <n v="1939437840.0615001"/>
    <n v="149.166666666667"/>
    <n v="318544539.09390002"/>
  </r>
  <r>
    <x v="10"/>
    <n v="25"/>
    <x v="4"/>
    <x v="1"/>
    <x v="0"/>
    <n v="24039522.436700001"/>
    <n v="3530707924.3320999"/>
    <n v="146.870967741935"/>
    <n v="600988060.91750002"/>
  </r>
  <r>
    <x v="10"/>
    <n v="25.5"/>
    <x v="4"/>
    <x v="1"/>
    <x v="0"/>
    <n v="33634109.502400003"/>
    <n v="5047771749.7944002"/>
    <n v="150.07894736842101"/>
    <n v="857669792.31120014"/>
  </r>
  <r>
    <x v="10"/>
    <n v="26"/>
    <x v="4"/>
    <x v="1"/>
    <x v="0"/>
    <n v="152385258.22780001"/>
    <n v="25393259115.044601"/>
    <n v="166.63855421686699"/>
    <n v="3962016713.9228001"/>
  </r>
  <r>
    <x v="10"/>
    <n v="26.5"/>
    <x v="4"/>
    <x v="1"/>
    <x v="0"/>
    <n v="230616322.3008"/>
    <n v="39360393935.452797"/>
    <n v="170.67479674796701"/>
    <n v="6111332540.9712"/>
  </r>
  <r>
    <x v="10"/>
    <n v="27"/>
    <x v="4"/>
    <x v="1"/>
    <x v="0"/>
    <n v="174987848.3355"/>
    <n v="32788965976.808998"/>
    <n v="187.378531073446"/>
    <n v="4724671905.0585003"/>
  </r>
  <r>
    <x v="10"/>
    <n v="27.5"/>
    <x v="4"/>
    <x v="1"/>
    <x v="0"/>
    <n v="226463097.68040001"/>
    <n v="43511937096.784798"/>
    <n v="192.13698630137"/>
    <n v="6227735186.2110004"/>
  </r>
  <r>
    <x v="10"/>
    <n v="28"/>
    <x v="4"/>
    <x v="1"/>
    <x v="0"/>
    <n v="255226621.11840001"/>
    <n v="53520786127.583"/>
    <n v="209.69907407407399"/>
    <n v="7146345391.3151999"/>
  </r>
  <r>
    <x v="10"/>
    <n v="28.5"/>
    <x v="4"/>
    <x v="1"/>
    <x v="0"/>
    <n v="328485769.80449998"/>
    <n v="74006675410.5"/>
    <n v="225.296442687747"/>
    <n v="9361844439.4282494"/>
  </r>
  <r>
    <x v="10"/>
    <n v="29"/>
    <x v="4"/>
    <x v="1"/>
    <x v="0"/>
    <n v="237611626.9851"/>
    <n v="56939179485.468597"/>
    <n v="239.631284916201"/>
    <n v="6890737182.5678997"/>
  </r>
  <r>
    <x v="10"/>
    <n v="29.5"/>
    <x v="4"/>
    <x v="1"/>
    <x v="0"/>
    <n v="221573564.99200001"/>
    <n v="55269256660.384003"/>
    <n v="249.43975903614501"/>
    <n v="6536420167.2639999"/>
  </r>
  <r>
    <x v="10"/>
    <n v="30"/>
    <x v="4"/>
    <x v="1"/>
    <x v="0"/>
    <n v="163519936.05419999"/>
    <n v="43190885589.192001"/>
    <n v="264.13223140495899"/>
    <n v="4905598081.6259995"/>
  </r>
  <r>
    <x v="10"/>
    <n v="30.5"/>
    <x v="4"/>
    <x v="1"/>
    <x v="0"/>
    <n v="113605025.5913"/>
    <n v="31102247792.7822"/>
    <n v="273.77528089887602"/>
    <n v="3464953280.5346498"/>
  </r>
  <r>
    <x v="10"/>
    <n v="31"/>
    <x v="4"/>
    <x v="1"/>
    <x v="0"/>
    <n v="36041504.6404"/>
    <n v="10078749333.368999"/>
    <n v="279.642857142857"/>
    <n v="1117286643.8524001"/>
  </r>
  <r>
    <x v="10"/>
    <n v="31.5"/>
    <x v="4"/>
    <x v="1"/>
    <x v="0"/>
    <n v="27452118.798"/>
    <n v="7841697734.6486998"/>
    <n v="285.64999999999998"/>
    <n v="864741742.13699996"/>
  </r>
  <r>
    <x v="10"/>
    <n v="32"/>
    <x v="4"/>
    <x v="1"/>
    <x v="0"/>
    <n v="5743622.5152000003"/>
    <n v="1651291473.1199999"/>
    <n v="287.5"/>
    <n v="183795920.48640001"/>
  </r>
  <r>
    <x v="10"/>
    <n v="32.5"/>
    <x v="4"/>
    <x v="1"/>
    <x v="0"/>
    <n v="1523683.0456999999"/>
    <n v="510433820.30949998"/>
    <n v="335"/>
    <n v="49519698.985249996"/>
  </r>
  <r>
    <x v="10"/>
    <n v="35"/>
    <x v="4"/>
    <x v="1"/>
    <x v="0"/>
    <n v="1872431.9844"/>
    <n v="681565242.32159996"/>
    <n v="364"/>
    <n v="65535119.453999996"/>
  </r>
  <r>
    <x v="10"/>
    <n v="25"/>
    <x v="5"/>
    <x v="1"/>
    <x v="0"/>
    <n v="3877342.3284999998"/>
    <n v="569969322.2895"/>
    <n v="147"/>
    <n v="96933558.212499991"/>
  </r>
  <r>
    <x v="10"/>
    <n v="25.5"/>
    <x v="5"/>
    <x v="1"/>
    <x v="0"/>
    <n v="7965973.3032"/>
    <n v="1290487675.1184001"/>
    <n v="162"/>
    <n v="203132319.23159999"/>
  </r>
  <r>
    <x v="10"/>
    <n v="26"/>
    <x v="5"/>
    <x v="1"/>
    <x v="0"/>
    <n v="26621521.015700001"/>
    <n v="4499037051.6533003"/>
    <n v="169"/>
    <n v="692159546.40820003"/>
  </r>
  <r>
    <x v="10"/>
    <n v="26.5"/>
    <x v="5"/>
    <x v="1"/>
    <x v="0"/>
    <n v="39373518.441600002"/>
    <n v="7267226546.6496"/>
    <n v="184.57142857142901"/>
    <n v="1043398238.7024001"/>
  </r>
  <r>
    <x v="10"/>
    <n v="27"/>
    <x v="5"/>
    <x v="1"/>
    <x v="0"/>
    <n v="103806350.7075"/>
    <n v="18043521016.786499"/>
    <n v="173.81904761904801"/>
    <n v="2802771469.1025"/>
  </r>
  <r>
    <x v="10"/>
    <n v="27.5"/>
    <x v="5"/>
    <x v="1"/>
    <x v="0"/>
    <n v="72385465.011999995"/>
    <n v="14450206972.538401"/>
    <n v="199.62857142857101"/>
    <n v="1990600287.8299999"/>
  </r>
  <r>
    <x v="10"/>
    <n v="28"/>
    <x v="5"/>
    <x v="1"/>
    <x v="0"/>
    <n v="126431705.8318"/>
    <n v="26211537667.9142"/>
    <n v="207.317757009346"/>
    <n v="3540087763.2904"/>
  </r>
  <r>
    <x v="10"/>
    <n v="28.5"/>
    <x v="5"/>
    <x v="1"/>
    <x v="0"/>
    <n v="81796851.769500002"/>
    <n v="18939217091.455502"/>
    <n v="231.53968253968301"/>
    <n v="2331210275.4307499"/>
  </r>
  <r>
    <x v="10"/>
    <n v="29"/>
    <x v="5"/>
    <x v="1"/>
    <x v="0"/>
    <n v="189823813.7367"/>
    <n v="45394440268.209297"/>
    <n v="239.13986013985999"/>
    <n v="5504890598.3642998"/>
  </r>
  <r>
    <x v="10"/>
    <n v="29.5"/>
    <x v="5"/>
    <x v="1"/>
    <x v="0"/>
    <n v="154834539.39199999"/>
    <n v="38980930072.447998"/>
    <n v="251.758620689655"/>
    <n v="4567618912.0640001"/>
  </r>
  <r>
    <x v="10"/>
    <n v="30"/>
    <x v="5"/>
    <x v="1"/>
    <x v="0"/>
    <n v="160817127.1938"/>
    <n v="43008445991.114998"/>
    <n v="267.43697478991601"/>
    <n v="4824513815.8140001"/>
  </r>
  <r>
    <x v="10"/>
    <n v="30.5"/>
    <x v="5"/>
    <x v="1"/>
    <x v="0"/>
    <n v="90628728.280699998"/>
    <n v="24659949319.082298"/>
    <n v="272.09859154929597"/>
    <n v="2764176212.5613499"/>
  </r>
  <r>
    <x v="10"/>
    <n v="31"/>
    <x v="5"/>
    <x v="1"/>
    <x v="0"/>
    <n v="57923846.743500002"/>
    <n v="16065500693.4583"/>
    <n v="277.35555555555601"/>
    <n v="1795639249.0485001"/>
  </r>
  <r>
    <x v="10"/>
    <n v="31.5"/>
    <x v="5"/>
    <x v="1"/>
    <x v="0"/>
    <n v="16471271.2788"/>
    <n v="4841181150.0272999"/>
    <n v="293.91666666666703"/>
    <n v="518845045.28219998"/>
  </r>
  <r>
    <x v="10"/>
    <n v="32"/>
    <x v="5"/>
    <x v="1"/>
    <x v="0"/>
    <n v="8615433.7728000004"/>
    <n v="2670784469.5679998"/>
    <n v="310"/>
    <n v="275693880.72960001"/>
  </r>
  <r>
    <x v="10"/>
    <n v="32.5"/>
    <x v="5"/>
    <x v="1"/>
    <x v="0"/>
    <n v="6094732.1827999996"/>
    <n v="1900032757.9879"/>
    <n v="311.75"/>
    <n v="198078795.94099998"/>
  </r>
  <r>
    <x v="10"/>
    <n v="33"/>
    <x v="5"/>
    <x v="1"/>
    <x v="0"/>
    <n v="6961628.6311999997"/>
    <n v="2393059841.9749999"/>
    <n v="343.75"/>
    <n v="229733744.82959998"/>
  </r>
  <r>
    <x v="10"/>
    <n v="33.5"/>
    <x v="5"/>
    <x v="1"/>
    <x v="0"/>
    <n v="4312516.5176999997"/>
    <n v="1388630318.6993999"/>
    <n v="322"/>
    <n v="144469303.34294999"/>
  </r>
  <r>
    <x v="10"/>
    <n v="26"/>
    <x v="7"/>
    <x v="1"/>
    <x v="0"/>
    <n v="4589917.4165000003"/>
    <n v="780285960.80499995"/>
    <n v="170"/>
    <n v="119337852.82900001"/>
  </r>
  <r>
    <x v="10"/>
    <n v="27"/>
    <x v="7"/>
    <x v="1"/>
    <x v="0"/>
    <n v="24715797.787500001"/>
    <n v="4099856536.9905"/>
    <n v="165.88"/>
    <n v="667326540.26250005"/>
  </r>
  <r>
    <x v="10"/>
    <n v="27.5"/>
    <x v="7"/>
    <x v="1"/>
    <x v="0"/>
    <n v="15511171.073999999"/>
    <n v="3118779463.9456"/>
    <n v="201.066666666667"/>
    <n v="426557204.53499997"/>
  </r>
  <r>
    <x v="10"/>
    <n v="28"/>
    <x v="7"/>
    <x v="1"/>
    <x v="0"/>
    <n v="16542466.183599999"/>
    <n v="3564901462.5658002"/>
    <n v="215.5"/>
    <n v="463189053.1408"/>
  </r>
  <r>
    <x v="10"/>
    <n v="28.5"/>
    <x v="7"/>
    <x v="1"/>
    <x v="0"/>
    <n v="29862342.7095"/>
    <n v="6612561366.0644999"/>
    <n v="221.434782608696"/>
    <n v="851076767.22074997"/>
  </r>
  <r>
    <x v="10"/>
    <n v="29"/>
    <x v="7"/>
    <x v="1"/>
    <x v="0"/>
    <n v="23893906.624200001"/>
    <n v="5551350972.3557997"/>
    <n v="232.333333333333"/>
    <n v="692923292.10180008"/>
  </r>
  <r>
    <x v="10"/>
    <n v="29.5"/>
    <x v="7"/>
    <x v="1"/>
    <x v="0"/>
    <n v="24026049.215999998"/>
    <n v="6026534011.6800003"/>
    <n v="250.833333333333"/>
    <n v="708768451.87199998"/>
  </r>
  <r>
    <x v="10"/>
    <n v="30"/>
    <x v="7"/>
    <x v="1"/>
    <x v="0"/>
    <n v="48650559.487199999"/>
    <n v="12749149394.5068"/>
    <n v="262.055555555556"/>
    <n v="1459516784.6159999"/>
  </r>
  <r>
    <x v="10"/>
    <n v="30.5"/>
    <x v="7"/>
    <x v="1"/>
    <x v="0"/>
    <n v="35740906.927599996"/>
    <n v="10343163172.6551"/>
    <n v="289.392857142857"/>
    <n v="1090097661.2917998"/>
  </r>
  <r>
    <x v="10"/>
    <n v="31"/>
    <x v="7"/>
    <x v="1"/>
    <x v="0"/>
    <n v="41190291.0176"/>
    <n v="11741807333.204599"/>
    <n v="285.0625"/>
    <n v="1276899021.5455999"/>
  </r>
  <r>
    <x v="10"/>
    <n v="31.5"/>
    <x v="7"/>
    <x v="1"/>
    <x v="0"/>
    <n v="12353453.459100001"/>
    <n v="3636033134.7951002"/>
    <n v="294.33333333333297"/>
    <n v="389133783.96165001"/>
  </r>
  <r>
    <x v="10"/>
    <n v="32"/>
    <x v="7"/>
    <x v="1"/>
    <x v="0"/>
    <n v="10051339.4016"/>
    <n v="3173351439.6479998"/>
    <n v="315.71428571428601"/>
    <n v="321642860.85119998"/>
  </r>
  <r>
    <x v="10"/>
    <n v="32.5"/>
    <x v="7"/>
    <x v="1"/>
    <x v="0"/>
    <n v="1523683.0456999999"/>
    <n v="476912793.30409998"/>
    <n v="313"/>
    <n v="49519698.985249996"/>
  </r>
  <r>
    <x v="10"/>
    <n v="33"/>
    <x v="7"/>
    <x v="1"/>
    <x v="0"/>
    <n v="1740407.1577999999"/>
    <n v="532564590.28680003"/>
    <n v="306"/>
    <n v="57433436.207399994"/>
  </r>
  <r>
    <x v="10"/>
    <n v="27"/>
    <x v="8"/>
    <x v="1"/>
    <x v="0"/>
    <n v="7909055.2920000004"/>
    <n v="1423629952.5599999"/>
    <n v="180"/>
    <n v="213544492.884"/>
  </r>
  <r>
    <x v="10"/>
    <n v="27.5"/>
    <x v="8"/>
    <x v="1"/>
    <x v="0"/>
    <n v="3102234.2148000002"/>
    <n v="508766411.22719997"/>
    <n v="164"/>
    <n v="85311440.907000005"/>
  </r>
  <r>
    <x v="10"/>
    <n v="28"/>
    <x v="8"/>
    <x v="1"/>
    <x v="0"/>
    <n v="7089628.3644000003"/>
    <n v="1413199253.9704001"/>
    <n v="199.333333333333"/>
    <n v="198509594.20320001"/>
  </r>
  <r>
    <x v="10"/>
    <n v="28.5"/>
    <x v="8"/>
    <x v="1"/>
    <x v="0"/>
    <n v="11685264.5385"/>
    <n v="2383793965.8540001"/>
    <n v="204"/>
    <n v="333030039.34724998"/>
  </r>
  <r>
    <x v="10"/>
    <n v="29"/>
    <x v="8"/>
    <x v="1"/>
    <x v="0"/>
    <n v="11946953.312100001"/>
    <n v="2723905355.1588001"/>
    <n v="228"/>
    <n v="346461646.05090004"/>
  </r>
  <r>
    <x v="10"/>
    <n v="29.5"/>
    <x v="8"/>
    <x v="1"/>
    <x v="0"/>
    <n v="36039073.824000001"/>
    <n v="8664060303.3920002"/>
    <n v="240.40740740740699"/>
    <n v="1063152677.8080001"/>
  </r>
  <r>
    <x v="10"/>
    <n v="30"/>
    <x v="8"/>
    <x v="1"/>
    <x v="0"/>
    <n v="22973875.3134"/>
    <n v="5806984836.5693998"/>
    <n v="252.76470588235301"/>
    <n v="689216259.40199995"/>
  </r>
  <r>
    <x v="10"/>
    <n v="30.5"/>
    <x v="8"/>
    <x v="1"/>
    <x v="0"/>
    <n v="29358602.119100001"/>
    <n v="8425918808.1816998"/>
    <n v="287"/>
    <n v="895437364.63255"/>
  </r>
  <r>
    <x v="10"/>
    <n v="31"/>
    <x v="8"/>
    <x v="1"/>
    <x v="0"/>
    <n v="20595145.5088"/>
    <n v="6069131942.1245003"/>
    <n v="294.6875"/>
    <n v="638449510.77279997"/>
  </r>
  <r>
    <x v="10"/>
    <n v="31.5"/>
    <x v="8"/>
    <x v="1"/>
    <x v="0"/>
    <n v="16471271.2788"/>
    <n v="5052562464.7719002"/>
    <n v="306.75"/>
    <n v="518845045.28219998"/>
  </r>
  <r>
    <x v="10"/>
    <n v="32"/>
    <x v="8"/>
    <x v="1"/>
    <x v="0"/>
    <n v="12923150.6592"/>
    <n v="3927201894.7680001"/>
    <n v="303.88888888888903"/>
    <n v="413540821.09439999"/>
  </r>
  <r>
    <x v="10"/>
    <n v="32.5"/>
    <x v="8"/>
    <x v="1"/>
    <x v="0"/>
    <n v="6094732.1827999996"/>
    <n v="1979264276.3643"/>
    <n v="324.75"/>
    <n v="198078795.94099998"/>
  </r>
  <r>
    <x v="10"/>
    <n v="33"/>
    <x v="8"/>
    <x v="1"/>
    <x v="0"/>
    <n v="1740407.1577999999"/>
    <n v="530824183.12900001"/>
    <n v="305"/>
    <n v="57433436.207399994"/>
  </r>
  <r>
    <x v="10"/>
    <n v="33.5"/>
    <x v="8"/>
    <x v="1"/>
    <x v="0"/>
    <n v="1437505.5059"/>
    <n v="467189289.41750002"/>
    <n v="325"/>
    <n v="48156434.44765"/>
  </r>
  <r>
    <x v="10"/>
    <n v="28.5"/>
    <x v="10"/>
    <x v="1"/>
    <x v="0"/>
    <n v="14281989.9915"/>
    <n v="3023886790.0184999"/>
    <n v="211.727272727273"/>
    <n v="407036714.75774997"/>
  </r>
  <r>
    <x v="10"/>
    <n v="29"/>
    <x v="10"/>
    <x v="1"/>
    <x v="0"/>
    <n v="9292074.7982999999"/>
    <n v="2028327184.5432"/>
    <n v="218.28571428571399"/>
    <n v="269470169.15069997"/>
  </r>
  <r>
    <x v="10"/>
    <n v="29.5"/>
    <x v="10"/>
    <x v="1"/>
    <x v="0"/>
    <n v="8008683.0719999997"/>
    <n v="2202387844.8000002"/>
    <n v="275"/>
    <n v="236256150.62399998"/>
  </r>
  <r>
    <x v="10"/>
    <n v="30"/>
    <x v="10"/>
    <x v="1"/>
    <x v="0"/>
    <n v="9459831.0113999993"/>
    <n v="2389283032.5935998"/>
    <n v="252.57142857142901"/>
    <n v="283794930.34200001"/>
  </r>
  <r>
    <x v="10"/>
    <n v="30.5"/>
    <x v="10"/>
    <x v="1"/>
    <x v="0"/>
    <n v="2552921.9234000002"/>
    <n v="699500607.01160002"/>
    <n v="274"/>
    <n v="77864118.663699999"/>
  </r>
  <r>
    <x v="10"/>
    <n v="31"/>
    <x v="10"/>
    <x v="1"/>
    <x v="0"/>
    <n v="7723179.5658"/>
    <n v="2171500654.5840998"/>
    <n v="281.16666666666703"/>
    <n v="239418566.53979999"/>
  </r>
  <r>
    <x v="10"/>
    <n v="31.5"/>
    <x v="10"/>
    <x v="1"/>
    <x v="0"/>
    <n v="4117817.8196999999"/>
    <n v="1147498565.7564001"/>
    <n v="278.66666666666703"/>
    <n v="129711261.32054999"/>
  </r>
  <r>
    <x v="10"/>
    <n v="32"/>
    <x v="10"/>
    <x v="1"/>
    <x v="0"/>
    <n v="5743622.5152000003"/>
    <n v="1781958885.3408"/>
    <n v="310.25"/>
    <n v="183795920.48640001"/>
  </r>
  <r>
    <x v="10"/>
    <n v="32.5"/>
    <x v="10"/>
    <x v="1"/>
    <x v="0"/>
    <n v="6094732.1827999996"/>
    <n v="2088969455.6547"/>
    <n v="342.75"/>
    <n v="198078795.94099998"/>
  </r>
  <r>
    <x v="10"/>
    <n v="33"/>
    <x v="10"/>
    <x v="1"/>
    <x v="0"/>
    <n v="1740407.1577999999"/>
    <n v="617844541.01900005"/>
    <n v="355"/>
    <n v="57433436.207399994"/>
  </r>
  <r>
    <x v="10"/>
    <n v="33.5"/>
    <x v="10"/>
    <x v="1"/>
    <x v="0"/>
    <n v="1437505.5059"/>
    <n v="491626883.01779997"/>
    <n v="342"/>
    <n v="48156434.44765"/>
  </r>
  <r>
    <x v="10"/>
    <n v="35.5"/>
    <x v="10"/>
    <x v="1"/>
    <x v="0"/>
    <n v="1354274.7057"/>
    <n v="509207289.34320003"/>
    <n v="376"/>
    <n v="48076752.05235"/>
  </r>
  <r>
    <x v="10"/>
    <n v="29"/>
    <x v="11"/>
    <x v="1"/>
    <x v="0"/>
    <n v="2654878.5137999998"/>
    <n v="708852563.1846"/>
    <n v="267"/>
    <n v="76991476.900199994"/>
  </r>
  <r>
    <x v="10"/>
    <n v="29.5"/>
    <x v="11"/>
    <x v="1"/>
    <x v="0"/>
    <n v="4004341.5359999998"/>
    <n v="904981187.13600004"/>
    <n v="226"/>
    <n v="118128075.31199999"/>
  </r>
  <r>
    <x v="10"/>
    <n v="30"/>
    <x v="11"/>
    <x v="1"/>
    <x v="0"/>
    <n v="2702808.8604000001"/>
    <n v="689216259.40199995"/>
    <n v="255"/>
    <n v="81084265.812000006"/>
  </r>
  <r>
    <x v="10"/>
    <n v="30.5"/>
    <x v="11"/>
    <x v="1"/>
    <x v="0"/>
    <n v="5105843.8468000004"/>
    <n v="1307096024.7808001"/>
    <n v="256"/>
    <n v="155728237.3274"/>
  </r>
  <r>
    <x v="10"/>
    <n v="31"/>
    <x v="11"/>
    <x v="1"/>
    <x v="0"/>
    <n v="5148786.3772"/>
    <n v="1538199930.1884999"/>
    <n v="298.75"/>
    <n v="159612377.69319999"/>
  </r>
  <r>
    <x v="10"/>
    <n v="31.5"/>
    <x v="11"/>
    <x v="1"/>
    <x v="0"/>
    <n v="4117817.8196999999"/>
    <n v="1290249583.506"/>
    <n v="313.33333333333297"/>
    <n v="129711261.32054999"/>
  </r>
  <r>
    <x v="10"/>
    <n v="32.5"/>
    <x v="11"/>
    <x v="1"/>
    <x v="0"/>
    <n v="1523683.0456999999"/>
    <n v="452533864.5729"/>
    <n v="297"/>
    <n v="49519698.985249996"/>
  </r>
  <r>
    <x v="10"/>
    <n v="30.5"/>
    <x v="12"/>
    <x v="1"/>
    <x v="0"/>
    <n v="2552921.9234000002"/>
    <n v="778641186.63699996"/>
    <n v="305"/>
    <n v="77864118.663699999"/>
  </r>
  <r>
    <x v="10"/>
    <n v="31"/>
    <x v="12"/>
    <x v="1"/>
    <x v="0"/>
    <n v="1287196.5943"/>
    <n v="296055216.68900001"/>
    <n v="230"/>
    <n v="39903094.423299998"/>
  </r>
  <r>
    <x v="10"/>
    <n v="32.5"/>
    <x v="12"/>
    <x v="1"/>
    <x v="0"/>
    <n v="1523683.0456999999"/>
    <n v="530241699.90359998"/>
    <n v="348"/>
    <n v="49519698.985249996"/>
  </r>
  <r>
    <x v="10"/>
    <n v="33"/>
    <x v="12"/>
    <x v="1"/>
    <x v="0"/>
    <n v="1740407.1577999999"/>
    <n v="630027391.12360001"/>
    <n v="362"/>
    <n v="57433436.207399994"/>
  </r>
  <r>
    <x v="10"/>
    <n v="31.5"/>
    <x v="9"/>
    <x v="1"/>
    <x v="0"/>
    <n v="2745211.8798000002"/>
    <n v="867486954.01680005"/>
    <n v="316"/>
    <n v="86474174.213700011"/>
  </r>
  <r>
    <x v="11"/>
    <n v="31"/>
    <x v="4"/>
    <x v="1"/>
    <x v="0"/>
    <n v="417825.77169999998"/>
    <n v="112395132.5873"/>
    <n v="269"/>
    <n v="12952598.922699999"/>
  </r>
  <r>
    <x v="11"/>
    <n v="21.5"/>
    <x v="2"/>
    <x v="0"/>
    <x v="0"/>
    <n v="930901.30579999997"/>
    <n v="73401567.962329999"/>
    <n v="78.849999999999994"/>
    <n v="20014378.074699998"/>
  </r>
  <r>
    <x v="11"/>
    <n v="22.5"/>
    <x v="2"/>
    <x v="0"/>
    <x v="0"/>
    <n v="358662.67349999998"/>
    <n v="33367584.057950001"/>
    <n v="93.033333333333303"/>
    <n v="8069910.1537499996"/>
  </r>
  <r>
    <x v="11"/>
    <n v="23"/>
    <x v="2"/>
    <x v="0"/>
    <x v="0"/>
    <n v="519985.16389999999"/>
    <n v="60318279.012400001"/>
    <n v="116"/>
    <n v="11959658.7697"/>
  </r>
  <r>
    <x v="11"/>
    <n v="23.5"/>
    <x v="3"/>
    <x v="0"/>
    <x v="0"/>
    <n v="559855.49250000005"/>
    <n v="72781214.025000006"/>
    <n v="130"/>
    <n v="13156604.07375"/>
  </r>
  <r>
    <x v="11"/>
    <n v="22"/>
    <x v="2"/>
    <x v="1"/>
    <x v="0"/>
    <n v="119554.2245"/>
    <n v="12194530.899"/>
    <n v="102"/>
    <n v="2630192.9389999998"/>
  </r>
  <r>
    <x v="11"/>
    <n v="23"/>
    <x v="2"/>
    <x v="1"/>
    <x v="0"/>
    <n v="3639896.1472999998"/>
    <n v="374441316.52438998"/>
    <n v="102.87142857142901"/>
    <n v="83717611.387899995"/>
  </r>
  <r>
    <x v="11"/>
    <n v="23.5"/>
    <x v="2"/>
    <x v="1"/>
    <x v="0"/>
    <n v="5038699.4325000001"/>
    <n v="567917411.59200001"/>
    <n v="112.71111111111099"/>
    <n v="118409436.66375001"/>
  </r>
  <r>
    <x v="11"/>
    <n v="24"/>
    <x v="2"/>
    <x v="1"/>
    <x v="0"/>
    <n v="2210999.5797000001"/>
    <n v="253527951.80559999"/>
    <n v="114.666666666667"/>
    <n v="53063989.912799999"/>
  </r>
  <r>
    <x v="11"/>
    <n v="24.5"/>
    <x v="2"/>
    <x v="1"/>
    <x v="0"/>
    <n v="4307944.8653999995"/>
    <n v="556442878.44749999"/>
    <n v="129.166666666667"/>
    <n v="105544649.20229998"/>
  </r>
  <r>
    <x v="11"/>
    <n v="25"/>
    <x v="2"/>
    <x v="1"/>
    <x v="0"/>
    <n v="684405.44099999999"/>
    <n v="87603896.447999999"/>
    <n v="128"/>
    <n v="17110136.024999999"/>
  </r>
  <r>
    <x v="11"/>
    <n v="27"/>
    <x v="2"/>
    <x v="1"/>
    <x v="0"/>
    <n v="451539.14549999998"/>
    <n v="79019350.462500006"/>
    <n v="175"/>
    <n v="12191556.9285"/>
  </r>
  <r>
    <x v="11"/>
    <n v="23.5"/>
    <x v="3"/>
    <x v="1"/>
    <x v="0"/>
    <n v="19594942.237500001"/>
    <n v="2274692866.0275002"/>
    <n v="116.085714285714"/>
    <n v="460481142.58125001"/>
  </r>
  <r>
    <x v="11"/>
    <n v="24"/>
    <x v="3"/>
    <x v="1"/>
    <x v="0"/>
    <n v="60433988.511799999"/>
    <n v="7437802586.1107998"/>
    <n v="123.07317073170699"/>
    <n v="1450415724.2832"/>
  </r>
  <r>
    <x v="11"/>
    <n v="24.5"/>
    <x v="3"/>
    <x v="1"/>
    <x v="0"/>
    <n v="127084373.5293"/>
    <n v="17131978738.884899"/>
    <n v="134.80790960452001"/>
    <n v="3113567151.4678502"/>
  </r>
  <r>
    <x v="11"/>
    <n v="25"/>
    <x v="3"/>
    <x v="1"/>
    <x v="0"/>
    <n v="95816761.739999995"/>
    <n v="13055718192.516001"/>
    <n v="136.25714285714301"/>
    <n v="2395419043.5"/>
  </r>
  <r>
    <x v="11"/>
    <n v="25.5"/>
    <x v="3"/>
    <x v="1"/>
    <x v="0"/>
    <n v="100800518.557"/>
    <n v="14565067699.447001"/>
    <n v="144.493975903614"/>
    <n v="2570413223.2034998"/>
  </r>
  <r>
    <x v="11"/>
    <n v="26"/>
    <x v="3"/>
    <x v="1"/>
    <x v="0"/>
    <n v="43234828.635600001"/>
    <n v="6743603866.4717999"/>
    <n v="155.97619047619"/>
    <n v="1124105544.5256"/>
  </r>
  <r>
    <x v="11"/>
    <n v="26.5"/>
    <x v="3"/>
    <x v="1"/>
    <x v="0"/>
    <n v="11124833.202299999"/>
    <n v="1749017254.7616"/>
    <n v="157.21739130434801"/>
    <n v="294808079.86094999"/>
  </r>
  <r>
    <x v="11"/>
    <n v="27"/>
    <x v="3"/>
    <x v="1"/>
    <x v="0"/>
    <n v="9482322.0555000007"/>
    <n v="1555100817.102"/>
    <n v="164"/>
    <n v="256022695.49850002"/>
  </r>
  <r>
    <x v="11"/>
    <n v="27.5"/>
    <x v="3"/>
    <x v="1"/>
    <x v="0"/>
    <n v="4277260.2159000002"/>
    <n v="795570400.15740001"/>
    <n v="186"/>
    <n v="117624655.93725"/>
  </r>
  <r>
    <x v="11"/>
    <n v="28"/>
    <x v="3"/>
    <x v="1"/>
    <x v="0"/>
    <n v="1934184.4896"/>
    <n v="425520587.71200001"/>
    <n v="220"/>
    <n v="54157165.708800003"/>
  </r>
  <r>
    <x v="11"/>
    <n v="28.5"/>
    <x v="3"/>
    <x v="1"/>
    <x v="0"/>
    <n v="2804882.4756"/>
    <n v="510488610.55919999"/>
    <n v="182"/>
    <n v="79939150.5546"/>
  </r>
  <r>
    <x v="11"/>
    <n v="29"/>
    <x v="3"/>
    <x v="1"/>
    <x v="0"/>
    <n v="2369945.7765000002"/>
    <n v="559307203.25399995"/>
    <n v="236"/>
    <n v="68728427.5185"/>
  </r>
  <r>
    <x v="11"/>
    <n v="23"/>
    <x v="6"/>
    <x v="1"/>
    <x v="0"/>
    <n v="519985.16389999999"/>
    <n v="67598071.306999996"/>
    <n v="130"/>
    <n v="11959658.7697"/>
  </r>
  <r>
    <x v="11"/>
    <n v="24"/>
    <x v="6"/>
    <x v="1"/>
    <x v="0"/>
    <n v="17687996.637600001"/>
    <n v="2122559596.5120001"/>
    <n v="120"/>
    <n v="424511919.30239999"/>
  </r>
  <r>
    <x v="11"/>
    <n v="24.5"/>
    <x v="6"/>
    <x v="1"/>
    <x v="0"/>
    <n v="17949770.272500001"/>
    <n v="2379421547.3225999"/>
    <n v="132.56"/>
    <n v="439769371.67625004"/>
  </r>
  <r>
    <x v="11"/>
    <n v="25"/>
    <x v="6"/>
    <x v="1"/>
    <x v="0"/>
    <n v="49277191.751999997"/>
    <n v="6639417183.1409998"/>
    <n v="134.736111111111"/>
    <n v="1231929793.8"/>
  </r>
  <r>
    <x v="11"/>
    <n v="25.5"/>
    <x v="6"/>
    <x v="1"/>
    <x v="0"/>
    <n v="52221955.397"/>
    <n v="7512067560.6545"/>
    <n v="143.84883720930199"/>
    <n v="1331659862.6235001"/>
  </r>
  <r>
    <x v="11"/>
    <n v="26"/>
    <x v="6"/>
    <x v="1"/>
    <x v="0"/>
    <n v="13896909.204299999"/>
    <n v="2152991525.9847002"/>
    <n v="154.92592592592601"/>
    <n v="361319639.3118"/>
  </r>
  <r>
    <x v="11"/>
    <n v="26.5"/>
    <x v="6"/>
    <x v="1"/>
    <x v="0"/>
    <n v="13543275.2028"/>
    <n v="2062447338.0264001"/>
    <n v="152.28571428571399"/>
    <n v="358896792.87419999"/>
  </r>
  <r>
    <x v="11"/>
    <n v="27"/>
    <x v="6"/>
    <x v="1"/>
    <x v="0"/>
    <n v="11740017.783"/>
    <n v="1957422195.7425001"/>
    <n v="166.730769230769"/>
    <n v="316980480.14099997"/>
  </r>
  <r>
    <x v="11"/>
    <n v="27.5"/>
    <x v="6"/>
    <x v="1"/>
    <x v="0"/>
    <n v="475251.13510000001"/>
    <n v="83644199.777600005"/>
    <n v="176"/>
    <n v="13069406.21525"/>
  </r>
  <r>
    <x v="11"/>
    <n v="28"/>
    <x v="6"/>
    <x v="1"/>
    <x v="0"/>
    <n v="22726667.752799999"/>
    <n v="4663802350.5480003"/>
    <n v="205.212765957447"/>
    <n v="636346697.07840002"/>
  </r>
  <r>
    <x v="11"/>
    <n v="28.5"/>
    <x v="6"/>
    <x v="1"/>
    <x v="0"/>
    <n v="9349608.2520000003"/>
    <n v="1988194194.7878001"/>
    <n v="212.65"/>
    <n v="266463835.18200001"/>
  </r>
  <r>
    <x v="11"/>
    <n v="29"/>
    <x v="6"/>
    <x v="1"/>
    <x v="0"/>
    <n v="5687869.8635999998"/>
    <n v="1244221532.6624999"/>
    <n v="218.75"/>
    <n v="164948226.04440001"/>
  </r>
  <r>
    <x v="11"/>
    <n v="29.5"/>
    <x v="6"/>
    <x v="1"/>
    <x v="0"/>
    <n v="2260968.7574999998"/>
    <n v="535849595.52749997"/>
    <n v="237"/>
    <n v="66698578.346249998"/>
  </r>
  <r>
    <x v="11"/>
    <n v="25"/>
    <x v="4"/>
    <x v="1"/>
    <x v="0"/>
    <n v="26007406.758000001"/>
    <n v="3646512189.6479998"/>
    <n v="140.210526315789"/>
    <n v="650185168.95000005"/>
  </r>
  <r>
    <x v="11"/>
    <n v="25.5"/>
    <x v="4"/>
    <x v="1"/>
    <x v="0"/>
    <n v="7894016.5135000004"/>
    <n v="1201104974.131"/>
    <n v="152.15384615384599"/>
    <n v="201297421.09425002"/>
  </r>
  <r>
    <x v="11"/>
    <n v="26"/>
    <x v="4"/>
    <x v="1"/>
    <x v="0"/>
    <n v="57131737.839900002"/>
    <n v="9305782163.4720001"/>
    <n v="162.882882882883"/>
    <n v="1485425183.8374"/>
  </r>
  <r>
    <x v="11"/>
    <n v="26.5"/>
    <x v="4"/>
    <x v="1"/>
    <x v="0"/>
    <n v="79324897.616400003"/>
    <n v="13286436662.346901"/>
    <n v="167.493902439024"/>
    <n v="2102109786.8346"/>
  </r>
  <r>
    <x v="11"/>
    <n v="27"/>
    <x v="4"/>
    <x v="1"/>
    <x v="0"/>
    <n v="48766227.714000002"/>
    <n v="8772502518.7740002"/>
    <n v="179.888888888889"/>
    <n v="1316688148.2780001"/>
  </r>
  <r>
    <x v="11"/>
    <n v="27.5"/>
    <x v="4"/>
    <x v="1"/>
    <x v="0"/>
    <n v="53703378.2663"/>
    <n v="9677538864.0412998"/>
    <n v="180.20353982300901"/>
    <n v="1476842902.3232501"/>
  </r>
  <r>
    <x v="11"/>
    <n v="28"/>
    <x v="4"/>
    <x v="1"/>
    <x v="0"/>
    <n v="36749505.3024"/>
    <n v="7320888293.1359997"/>
    <n v="199.210526315789"/>
    <n v="1028986148.4672"/>
  </r>
  <r>
    <x v="11"/>
    <n v="28.5"/>
    <x v="4"/>
    <x v="1"/>
    <x v="0"/>
    <n v="47215521.672600001"/>
    <n v="10275219468.948"/>
    <n v="217.62376237623801"/>
    <n v="1345642367.6691"/>
  </r>
  <r>
    <x v="11"/>
    <n v="29"/>
    <x v="4"/>
    <x v="1"/>
    <x v="0"/>
    <n v="46924926.374700002"/>
    <n v="11131161323.065201"/>
    <n v="237.21212121212099"/>
    <n v="1360822864.8663001"/>
  </r>
  <r>
    <x v="11"/>
    <n v="29.5"/>
    <x v="4"/>
    <x v="1"/>
    <x v="0"/>
    <n v="29844787.598999999"/>
    <n v="7550279068.7954998"/>
    <n v="252.98484848484799"/>
    <n v="880421234.17050004"/>
  </r>
  <r>
    <x v="11"/>
    <n v="30"/>
    <x v="4"/>
    <x v="1"/>
    <x v="0"/>
    <n v="30234029.720400002"/>
    <n v="7886500843.4303999"/>
    <n v="260.84848484848499"/>
    <n v="907020891.61200011"/>
  </r>
  <r>
    <x v="11"/>
    <n v="30.5"/>
    <x v="4"/>
    <x v="1"/>
    <x v="0"/>
    <n v="14550342.642000001"/>
    <n v="3949756648.092"/>
    <n v="271.45454545454498"/>
    <n v="443785450.58100003"/>
  </r>
  <r>
    <x v="11"/>
    <n v="31"/>
    <x v="4"/>
    <x v="1"/>
    <x v="0"/>
    <n v="5849560.8037999999"/>
    <n v="1613643130.3053999"/>
    <n v="275.857142857143"/>
    <n v="181336384.91780001"/>
  </r>
  <r>
    <x v="11"/>
    <n v="31.5"/>
    <x v="4"/>
    <x v="1"/>
    <x v="0"/>
    <n v="3068739.4234000002"/>
    <n v="873275561.63039994"/>
    <n v="284.57142857142901"/>
    <n v="96665291.837099999"/>
  </r>
  <r>
    <x v="11"/>
    <n v="32"/>
    <x v="4"/>
    <x v="1"/>
    <x v="0"/>
    <n v="449473.45569999999"/>
    <n v="118211518.84909999"/>
    <n v="263"/>
    <n v="14383150.5824"/>
  </r>
  <r>
    <x v="11"/>
    <n v="25.5"/>
    <x v="5"/>
    <x v="1"/>
    <x v="0"/>
    <n v="6679552.4345000004"/>
    <n v="1008612417.6095001"/>
    <n v="151"/>
    <n v="170328587.07975"/>
  </r>
  <r>
    <x v="11"/>
    <n v="26"/>
    <x v="5"/>
    <x v="1"/>
    <x v="0"/>
    <n v="11838107.840700001"/>
    <n v="1839539018.3766"/>
    <n v="155.39130434782601"/>
    <n v="307790803.85820001"/>
  </r>
  <r>
    <x v="11"/>
    <n v="26.5"/>
    <x v="5"/>
    <x v="1"/>
    <x v="0"/>
    <n v="6771637.6014"/>
    <n v="1104744305.8283999"/>
    <n v="163.142857142857"/>
    <n v="179448396.43709999"/>
  </r>
  <r>
    <x v="11"/>
    <n v="27"/>
    <x v="5"/>
    <x v="1"/>
    <x v="0"/>
    <n v="18061565.82"/>
    <n v="3178384045.1745"/>
    <n v="175.97499999999999"/>
    <n v="487662277.13999999"/>
  </r>
  <r>
    <x v="11"/>
    <n v="27.5"/>
    <x v="5"/>
    <x v="1"/>
    <x v="0"/>
    <n v="33267579.456999999"/>
    <n v="6404009045.4724998"/>
    <n v="192.5"/>
    <n v="914858435.0675"/>
  </r>
  <r>
    <x v="11"/>
    <n v="28"/>
    <x v="5"/>
    <x v="1"/>
    <x v="0"/>
    <n v="19341844.896000002"/>
    <n v="3898832384.9112"/>
    <n v="201.57499999999999"/>
    <n v="541571657.08800006"/>
  </r>
  <r>
    <x v="11"/>
    <n v="28.5"/>
    <x v="5"/>
    <x v="1"/>
    <x v="0"/>
    <n v="14491892.7906"/>
    <n v="3188216413.9320002"/>
    <n v="220"/>
    <n v="413018944.53210002"/>
  </r>
  <r>
    <x v="11"/>
    <n v="29"/>
    <x v="5"/>
    <x v="1"/>
    <x v="0"/>
    <n v="21803501.143800002"/>
    <n v="5065996091.8464003"/>
    <n v="232.34782608695701"/>
    <n v="632301533.17019999"/>
  </r>
  <r>
    <x v="11"/>
    <n v="29.5"/>
    <x v="5"/>
    <x v="1"/>
    <x v="0"/>
    <n v="25322850.083999999"/>
    <n v="6316694514.7034998"/>
    <n v="249.44642857142901"/>
    <n v="747024077.47799993"/>
  </r>
  <r>
    <x v="11"/>
    <n v="30"/>
    <x v="5"/>
    <x v="1"/>
    <x v="0"/>
    <n v="23820750.6888"/>
    <n v="6162244966.6487999"/>
    <n v="258.69230769230802"/>
    <n v="714622520.66400003"/>
  </r>
  <r>
    <x v="11"/>
    <n v="30.5"/>
    <x v="5"/>
    <x v="1"/>
    <x v="0"/>
    <n v="17195859.486000001"/>
    <n v="4697996995.4700003"/>
    <n v="273.20512820512801"/>
    <n v="524473714.32300007"/>
  </r>
  <r>
    <x v="11"/>
    <n v="31"/>
    <x v="5"/>
    <x v="1"/>
    <x v="0"/>
    <n v="11281295.835899999"/>
    <n v="3062245080.7893"/>
    <n v="271.444444444444"/>
    <n v="349720170.91289997"/>
  </r>
  <r>
    <x v="11"/>
    <n v="31.5"/>
    <x v="5"/>
    <x v="1"/>
    <x v="0"/>
    <n v="3068739.4234000002"/>
    <n v="896510302.97899997"/>
    <n v="292.142857142857"/>
    <n v="96665291.837099999"/>
  </r>
  <r>
    <x v="11"/>
    <n v="32"/>
    <x v="5"/>
    <x v="1"/>
    <x v="0"/>
    <n v="449473.45569999999"/>
    <n v="130347302.153"/>
    <n v="290"/>
    <n v="14383150.5824"/>
  </r>
  <r>
    <x v="11"/>
    <n v="32.5"/>
    <x v="5"/>
    <x v="1"/>
    <x v="0"/>
    <n v="1275142.6421999999"/>
    <n v="368941271.14319998"/>
    <n v="289.33333333333297"/>
    <n v="41442135.871499993"/>
  </r>
  <r>
    <x v="11"/>
    <n v="33"/>
    <x v="5"/>
    <x v="1"/>
    <x v="0"/>
    <n v="333503.68689999997"/>
    <n v="118060305.1626"/>
    <n v="354"/>
    <n v="11005621.667699998"/>
  </r>
  <r>
    <x v="11"/>
    <n v="33.5"/>
    <x v="5"/>
    <x v="1"/>
    <x v="0"/>
    <n v="1003505.4987999999"/>
    <n v="339184858.59439999"/>
    <n v="338"/>
    <n v="33617434.209799998"/>
  </r>
  <r>
    <x v="11"/>
    <n v="26.5"/>
    <x v="7"/>
    <x v="1"/>
    <x v="0"/>
    <n v="3385818.8007"/>
    <n v="575589196.11899996"/>
    <n v="170"/>
    <n v="89724198.218549997"/>
  </r>
  <r>
    <x v="11"/>
    <n v="28"/>
    <x v="7"/>
    <x v="1"/>
    <x v="0"/>
    <n v="5802553.4687999999"/>
    <n v="1085561044.7880001"/>
    <n v="187.083333333333"/>
    <n v="162471497.12639999"/>
  </r>
  <r>
    <x v="11"/>
    <n v="28.5"/>
    <x v="7"/>
    <x v="1"/>
    <x v="0"/>
    <n v="1402441.2378"/>
    <n v="284695571.27340001"/>
    <n v="203"/>
    <n v="39969575.2773"/>
  </r>
  <r>
    <x v="11"/>
    <n v="29"/>
    <x v="7"/>
    <x v="1"/>
    <x v="0"/>
    <n v="7583826.4847999997"/>
    <n v="1778407310.6856"/>
    <n v="234.5"/>
    <n v="219930968.05919999"/>
  </r>
  <r>
    <x v="11"/>
    <n v="29.5"/>
    <x v="7"/>
    <x v="1"/>
    <x v="0"/>
    <n v="2713162.5090000001"/>
    <n v="579260195.67149997"/>
    <n v="213.5"/>
    <n v="80038294.015500009"/>
  </r>
  <r>
    <x v="11"/>
    <n v="30"/>
    <x v="7"/>
    <x v="1"/>
    <x v="0"/>
    <n v="3206639.5158000002"/>
    <n v="852966111.20280004"/>
    <n v="266"/>
    <n v="96199185.474000007"/>
  </r>
  <r>
    <x v="11"/>
    <n v="30.5"/>
    <x v="7"/>
    <x v="1"/>
    <x v="0"/>
    <n v="8818389.4800000004"/>
    <n v="2358478266.4260001"/>
    <n v="267.45"/>
    <n v="268960879.13999999"/>
  </r>
  <r>
    <x v="11"/>
    <n v="31"/>
    <x v="7"/>
    <x v="1"/>
    <x v="0"/>
    <n v="5013909.2604"/>
    <n v="1417265017.6064"/>
    <n v="282.66666666666703"/>
    <n v="155431187.0724"/>
  </r>
  <r>
    <x v="11"/>
    <n v="31.5"/>
    <x v="7"/>
    <x v="1"/>
    <x v="0"/>
    <n v="2191956.7310000001"/>
    <n v="635667451.99000001"/>
    <n v="290"/>
    <n v="69046637.026500002"/>
  </r>
  <r>
    <x v="11"/>
    <n v="32"/>
    <x v="7"/>
    <x v="1"/>
    <x v="0"/>
    <n v="898946.91139999998"/>
    <n v="263840918.49590001"/>
    <n v="293.5"/>
    <n v="28766301.164799999"/>
  </r>
  <r>
    <x v="11"/>
    <n v="33.5"/>
    <x v="7"/>
    <x v="1"/>
    <x v="0"/>
    <n v="1003505.4987999999"/>
    <n v="300549896.89060003"/>
    <n v="299.5"/>
    <n v="33617434.209799998"/>
  </r>
  <r>
    <x v="11"/>
    <n v="27.5"/>
    <x v="8"/>
    <x v="1"/>
    <x v="0"/>
    <n v="475251.13510000001"/>
    <n v="79842190.696799994"/>
    <n v="168"/>
    <n v="13069406.21525"/>
  </r>
  <r>
    <x v="11"/>
    <n v="28.5"/>
    <x v="8"/>
    <x v="1"/>
    <x v="0"/>
    <n v="4674804.1260000002"/>
    <n v="954595002.52919996"/>
    <n v="204.2"/>
    <n v="133231917.59100001"/>
  </r>
  <r>
    <x v="11"/>
    <n v="29"/>
    <x v="8"/>
    <x v="1"/>
    <x v="0"/>
    <n v="473989.15529999998"/>
    <n v="109017505.719"/>
    <n v="230"/>
    <n v="13745685.503699999"/>
  </r>
  <r>
    <x v="11"/>
    <n v="29.5"/>
    <x v="8"/>
    <x v="1"/>
    <x v="0"/>
    <n v="10852650.036"/>
    <n v="2702309858.9640002"/>
    <n v="249"/>
    <n v="320153176.06200004"/>
  </r>
  <r>
    <x v="11"/>
    <n v="30"/>
    <x v="8"/>
    <x v="1"/>
    <x v="0"/>
    <n v="4580913.5939999996"/>
    <n v="1123698104.6082001"/>
    <n v="245.3"/>
    <n v="137427407.81999999"/>
  </r>
  <r>
    <x v="11"/>
    <n v="30.5"/>
    <x v="8"/>
    <x v="1"/>
    <x v="0"/>
    <n v="7936550.5319999997"/>
    <n v="2179024040.5079999"/>
    <n v="274.555555555556"/>
    <n v="242064791.22599998"/>
  </r>
  <r>
    <x v="11"/>
    <n v="31"/>
    <x v="8"/>
    <x v="1"/>
    <x v="0"/>
    <n v="2924780.4018999999"/>
    <n v="851111096.95290005"/>
    <n v="291"/>
    <n v="90668192.458900005"/>
  </r>
  <r>
    <x v="11"/>
    <n v="31.5"/>
    <x v="8"/>
    <x v="1"/>
    <x v="0"/>
    <n v="3507130.7696000002"/>
    <n v="1029342880.8776"/>
    <n v="293.5"/>
    <n v="110474619.24240001"/>
  </r>
  <r>
    <x v="11"/>
    <n v="32"/>
    <x v="8"/>
    <x v="1"/>
    <x v="0"/>
    <n v="2696840.7341999998"/>
    <n v="778488025.27240002"/>
    <n v="288.66666666666703"/>
    <n v="86298903.494399995"/>
  </r>
  <r>
    <x v="11"/>
    <n v="32.5"/>
    <x v="8"/>
    <x v="1"/>
    <x v="0"/>
    <n v="1275142.6421999999"/>
    <n v="417821739.09420002"/>
    <n v="327.66666666666703"/>
    <n v="41442135.871499993"/>
  </r>
  <r>
    <x v="11"/>
    <n v="27"/>
    <x v="10"/>
    <x v="1"/>
    <x v="0"/>
    <n v="4515391.4550000001"/>
    <n v="871470550.81500006"/>
    <n v="193"/>
    <n v="121915569.285"/>
  </r>
  <r>
    <x v="11"/>
    <n v="28"/>
    <x v="10"/>
    <x v="1"/>
    <x v="0"/>
    <n v="5802553.4687999999"/>
    <n v="1144070125.5984001"/>
    <n v="197.166666666667"/>
    <n v="162471497.12639999"/>
  </r>
  <r>
    <x v="11"/>
    <n v="28.5"/>
    <x v="10"/>
    <x v="1"/>
    <x v="0"/>
    <n v="4207323.7133999998"/>
    <n v="765732915.83879995"/>
    <n v="182"/>
    <n v="119908725.8319"/>
  </r>
  <r>
    <x v="11"/>
    <n v="29"/>
    <x v="10"/>
    <x v="1"/>
    <x v="0"/>
    <n v="947978.31059999997"/>
    <n v="202867358.4684"/>
    <n v="214"/>
    <n v="27491371.007399999"/>
  </r>
  <r>
    <x v="11"/>
    <n v="29.5"/>
    <x v="10"/>
    <x v="1"/>
    <x v="0"/>
    <n v="904387.50300000003"/>
    <n v="188112600.62400001"/>
    <n v="208"/>
    <n v="26679431.338500001"/>
  </r>
  <r>
    <x v="11"/>
    <n v="30"/>
    <x v="10"/>
    <x v="1"/>
    <x v="0"/>
    <n v="4122822.2346000001"/>
    <n v="1063230045.1674"/>
    <n v="257.88888888888903"/>
    <n v="123684667.038"/>
  </r>
  <r>
    <x v="11"/>
    <n v="30.5"/>
    <x v="10"/>
    <x v="1"/>
    <x v="0"/>
    <n v="440919.47399999999"/>
    <n v="105820673.76000001"/>
    <n v="240"/>
    <n v="13448043.957"/>
  </r>
  <r>
    <x v="11"/>
    <n v="31"/>
    <x v="10"/>
    <x v="1"/>
    <x v="0"/>
    <n v="2089128.8585000001"/>
    <n v="574510436.08749998"/>
    <n v="275"/>
    <n v="64762994.613499999"/>
  </r>
  <r>
    <x v="11"/>
    <n v="31.5"/>
    <x v="10"/>
    <x v="1"/>
    <x v="0"/>
    <n v="1753565.3848000001"/>
    <n v="546235617.36520004"/>
    <n v="311.5"/>
    <n v="55237309.621200003"/>
  </r>
  <r>
    <x v="11"/>
    <n v="32"/>
    <x v="10"/>
    <x v="1"/>
    <x v="0"/>
    <n v="1797893.8228"/>
    <n v="515546053.68790001"/>
    <n v="286.75"/>
    <n v="57532602.329599999"/>
  </r>
  <r>
    <x v="11"/>
    <n v="32.5"/>
    <x v="10"/>
    <x v="1"/>
    <x v="0"/>
    <n v="850095.09479999996"/>
    <n v="283931761.66320002"/>
    <n v="334"/>
    <n v="27628090.581"/>
  </r>
  <r>
    <x v="11"/>
    <n v="33"/>
    <x v="10"/>
    <x v="1"/>
    <x v="0"/>
    <n v="333503.68689999997"/>
    <n v="118393808.8495"/>
    <n v="355"/>
    <n v="11005621.667699998"/>
  </r>
  <r>
    <x v="11"/>
    <n v="33.5"/>
    <x v="10"/>
    <x v="1"/>
    <x v="0"/>
    <n v="501752.74939999997"/>
    <n v="171599440.29480001"/>
    <n v="342"/>
    <n v="16808717.104899999"/>
  </r>
  <r>
    <x v="11"/>
    <n v="35.5"/>
    <x v="10"/>
    <x v="1"/>
    <x v="0"/>
    <n v="246990.8493"/>
    <n v="92868559.336799994"/>
    <n v="376"/>
    <n v="8768175.1501499992"/>
  </r>
  <r>
    <x v="11"/>
    <n v="28.5"/>
    <x v="11"/>
    <x v="1"/>
    <x v="0"/>
    <n v="4207323.7133999998"/>
    <n v="845672066.39339995"/>
    <n v="201"/>
    <n v="119908725.8319"/>
  </r>
  <r>
    <x v="11"/>
    <n v="31"/>
    <x v="11"/>
    <x v="1"/>
    <x v="0"/>
    <n v="835651.54339999997"/>
    <n v="255709372.28040001"/>
    <n v="306"/>
    <n v="25905197.845399998"/>
  </r>
  <r>
    <x v="11"/>
    <n v="32"/>
    <x v="11"/>
    <x v="1"/>
    <x v="0"/>
    <n v="449473.45569999999"/>
    <n v="139336771.26699999"/>
    <n v="310"/>
    <n v="14383150.5824"/>
  </r>
  <r>
    <x v="11"/>
    <n v="31.5"/>
    <x v="12"/>
    <x v="1"/>
    <x v="0"/>
    <n v="438391.34620000003"/>
    <n v="143792361.55360001"/>
    <n v="328"/>
    <n v="13809327.405300001"/>
  </r>
  <r>
    <x v="11"/>
    <n v="32.5"/>
    <x v="12"/>
    <x v="1"/>
    <x v="0"/>
    <n v="425047.54739999998"/>
    <n v="147916546.49520001"/>
    <n v="348"/>
    <n v="13814045.2905"/>
  </r>
  <r>
    <x v="11"/>
    <n v="31.5"/>
    <x v="9"/>
    <x v="1"/>
    <x v="0"/>
    <n v="438391.34620000003"/>
    <n v="138531665.39919999"/>
    <n v="316"/>
    <n v="13809327.405300001"/>
  </r>
  <r>
    <x v="11"/>
    <n v="32"/>
    <x v="9"/>
    <x v="1"/>
    <x v="0"/>
    <n v="449473.45569999999"/>
    <n v="117312571.9377"/>
    <n v="261"/>
    <n v="14383150.5824"/>
  </r>
  <r>
    <x v="12"/>
    <n v="5"/>
    <x v="0"/>
    <x v="0"/>
    <x v="0"/>
    <n v="1436783.2472000001"/>
    <n v="1005748.27304"/>
    <n v="0.7"/>
    <n v="7183916.2360000005"/>
  </r>
  <r>
    <x v="12"/>
    <n v="5.5"/>
    <x v="0"/>
    <x v="0"/>
    <x v="0"/>
    <n v="20833357.084399998"/>
    <n v="19109217.187759999"/>
    <n v="0.917241379310345"/>
    <n v="114583463.96419999"/>
  </r>
  <r>
    <x v="12"/>
    <n v="6"/>
    <x v="0"/>
    <x v="0"/>
    <x v="0"/>
    <n v="24425315.202399999"/>
    <n v="29741413.217039999"/>
    <n v="1.21764705882353"/>
    <n v="146551891.21439999"/>
  </r>
  <r>
    <x v="12"/>
    <n v="6.5"/>
    <x v="0"/>
    <x v="0"/>
    <x v="0"/>
    <n v="46283354.913400002"/>
    <n v="83310038.844119996"/>
    <n v="1.8"/>
    <n v="300841806.93709999"/>
  </r>
  <r>
    <x v="12"/>
    <n v="7"/>
    <x v="0"/>
    <x v="0"/>
    <x v="0"/>
    <n v="44167162.531099997"/>
    <n v="92300355.983360007"/>
    <n v="2.0897959183673498"/>
    <n v="309170137.7177"/>
  </r>
  <r>
    <x v="12"/>
    <n v="7.5"/>
    <x v="0"/>
    <x v="0"/>
    <x v="0"/>
    <n v="7367690.8367999997"/>
    <n v="18208721.639520001"/>
    <n v="2.4714285714285702"/>
    <n v="55257681.276000001"/>
  </r>
  <r>
    <x v="12"/>
    <n v="8"/>
    <x v="0"/>
    <x v="0"/>
    <x v="0"/>
    <n v="8226019.6087999996"/>
    <n v="24369583.09107"/>
    <n v="2.9624999999999999"/>
    <n v="65808156.870399997"/>
  </r>
  <r>
    <x v="12"/>
    <n v="8.5"/>
    <x v="0"/>
    <x v="0"/>
    <x v="0"/>
    <n v="3913099.5932"/>
    <n v="15456743.393139999"/>
    <n v="3.95"/>
    <n v="33261346.542199999"/>
  </r>
  <r>
    <x v="12"/>
    <n v="7.5"/>
    <x v="0"/>
    <x v="0"/>
    <x v="0"/>
    <n v="44206145.020800002"/>
    <n v="115567493.41152"/>
    <n v="2.6142857142857099"/>
    <n v="331546087.65600002"/>
  </r>
  <r>
    <x v="12"/>
    <n v="8"/>
    <x v="0"/>
    <x v="0"/>
    <x v="0"/>
    <n v="31875825.984099999"/>
    <n v="101180041.18824001"/>
    <n v="3.1741935483871"/>
    <n v="255006607.87279999"/>
  </r>
  <r>
    <x v="12"/>
    <n v="8.5"/>
    <x v="0"/>
    <x v="0"/>
    <x v="0"/>
    <n v="7826199.1864"/>
    <n v="29348246.949000001"/>
    <n v="3.75"/>
    <n v="66522693.084399998"/>
  </r>
  <r>
    <x v="12"/>
    <n v="9"/>
    <x v="0"/>
    <x v="0"/>
    <x v="0"/>
    <n v="8808372.3334999997"/>
    <n v="41223182.520779997"/>
    <n v="4.68"/>
    <n v="79275351.001499996"/>
  </r>
  <r>
    <x v="12"/>
    <n v="9.5"/>
    <x v="0"/>
    <x v="0"/>
    <x v="0"/>
    <n v="2216433.0712000001"/>
    <n v="12079560.23804"/>
    <n v="5.45"/>
    <n v="21056114.176400002"/>
  </r>
  <r>
    <x v="12"/>
    <n v="10"/>
    <x v="0"/>
    <x v="0"/>
    <x v="0"/>
    <n v="3324649.6068000002"/>
    <n v="22718438.979800001"/>
    <n v="6.8333333333333304"/>
    <n v="33246496.068000004"/>
  </r>
  <r>
    <x v="12"/>
    <n v="10.5"/>
    <x v="0"/>
    <x v="0"/>
    <x v="0"/>
    <n v="2155174.8708000001"/>
    <n v="17241398.966400001"/>
    <n v="8"/>
    <n v="22629336.143400002"/>
  </r>
  <r>
    <x v="12"/>
    <n v="11"/>
    <x v="0"/>
    <x v="0"/>
    <x v="0"/>
    <n v="8028722.5094999997"/>
    <n v="74345970.437969998"/>
    <n v="9.26"/>
    <n v="88315947.604499996"/>
  </r>
  <r>
    <x v="12"/>
    <n v="11.5"/>
    <x v="0"/>
    <x v="0"/>
    <x v="0"/>
    <n v="2934824.6949"/>
    <n v="33261346.542199999"/>
    <n v="11.3333333333333"/>
    <n v="33750483.991350003"/>
  </r>
  <r>
    <x v="12"/>
    <n v="12.5"/>
    <x v="1"/>
    <x v="0"/>
    <x v="0"/>
    <n v="2544999.7826999999"/>
    <n v="39871663.2623"/>
    <n v="15.6666666666667"/>
    <n v="31812497.283749998"/>
  </r>
  <r>
    <x v="12"/>
    <n v="13"/>
    <x v="1"/>
    <x v="0"/>
    <x v="0"/>
    <n v="5747132.9888000004"/>
    <n v="92672519.444399998"/>
    <n v="16.125"/>
    <n v="74712728.854400009"/>
  </r>
  <r>
    <x v="12"/>
    <n v="13.5"/>
    <x v="1"/>
    <x v="0"/>
    <x v="0"/>
    <n v="31400396.662500001"/>
    <n v="604980975.69749999"/>
    <n v="19.266666666666701"/>
    <n v="423905354.94375002"/>
  </r>
  <r>
    <x v="12"/>
    <n v="14"/>
    <x v="1"/>
    <x v="0"/>
    <x v="0"/>
    <n v="18606343.050900001"/>
    <n v="388665832.61879998"/>
    <n v="20.8888888888889"/>
    <n v="260488802.71260002"/>
  </r>
  <r>
    <x v="12"/>
    <n v="14.5"/>
    <x v="1"/>
    <x v="0"/>
    <x v="0"/>
    <n v="40996215.318000004"/>
    <n v="949745654.86699998"/>
    <n v="23.1666666666667"/>
    <n v="594445122.11100006"/>
  </r>
  <r>
    <x v="12"/>
    <n v="15"/>
    <x v="1"/>
    <x v="0"/>
    <x v="0"/>
    <n v="15404209.844799999"/>
    <n v="396658403.5036"/>
    <n v="25.75"/>
    <n v="231063147.67199999"/>
  </r>
  <r>
    <x v="12"/>
    <n v="15.5"/>
    <x v="1"/>
    <x v="0"/>
    <x v="0"/>
    <n v="24934872.050999999"/>
    <n v="752201973.53849995"/>
    <n v="30.1666666666667"/>
    <n v="386490516.79049999"/>
  </r>
  <r>
    <x v="12"/>
    <n v="16"/>
    <x v="1"/>
    <x v="0"/>
    <x v="0"/>
    <n v="9530662.2060000002"/>
    <n v="295450528.38599998"/>
    <n v="31"/>
    <n v="152490595.296"/>
  </r>
  <r>
    <x v="12"/>
    <n v="16.5"/>
    <x v="1"/>
    <x v="0"/>
    <x v="0"/>
    <n v="718391.62360000005"/>
    <n v="27298881.696800001"/>
    <n v="38"/>
    <n v="11853461.7894"/>
  </r>
  <r>
    <x v="12"/>
    <n v="18"/>
    <x v="1"/>
    <x v="0"/>
    <x v="0"/>
    <n v="718391.62360000005"/>
    <n v="31609231.4384"/>
    <n v="44"/>
    <n v="12931049.224800002"/>
  </r>
  <r>
    <x v="12"/>
    <n v="18.5"/>
    <x v="1"/>
    <x v="0"/>
    <x v="0"/>
    <n v="989886.05720000004"/>
    <n v="47019587.717"/>
    <n v="47.5"/>
    <n v="18312892.058200002"/>
  </r>
  <r>
    <x v="12"/>
    <n v="19"/>
    <x v="1"/>
    <x v="0"/>
    <x v="0"/>
    <n v="1732300.6000999999"/>
    <n v="88594802.119399995"/>
    <n v="51.142857142857103"/>
    <n v="32913711.401899997"/>
  </r>
  <r>
    <x v="12"/>
    <n v="19.5"/>
    <x v="1"/>
    <x v="0"/>
    <x v="0"/>
    <n v="3712072.7144999998"/>
    <n v="206886185.95480001"/>
    <n v="55.733333333333299"/>
    <n v="72385417.932750002"/>
  </r>
  <r>
    <x v="12"/>
    <n v="20"/>
    <x v="1"/>
    <x v="0"/>
    <x v="0"/>
    <n v="11843596.859300001"/>
    <n v="724093007.98409998"/>
    <n v="61.137931034482797"/>
    <n v="236871937.18600002"/>
  </r>
  <r>
    <x v="12"/>
    <n v="20.5"/>
    <x v="1"/>
    <x v="0"/>
    <x v="0"/>
    <n v="3217129.6858999999"/>
    <n v="209113429.5835"/>
    <n v="65"/>
    <n v="65951158.560949996"/>
  </r>
  <r>
    <x v="12"/>
    <n v="21"/>
    <x v="1"/>
    <x v="0"/>
    <x v="0"/>
    <n v="3840635.0751999998"/>
    <n v="249092617.7344"/>
    <n v="64.857142857142804"/>
    <n v="80653336.5792"/>
  </r>
  <r>
    <x v="12"/>
    <n v="21.5"/>
    <x v="1"/>
    <x v="0"/>
    <x v="0"/>
    <n v="247471.51430000001"/>
    <n v="18312892.058200002"/>
    <n v="74"/>
    <n v="5320637.5574500002"/>
  </r>
  <r>
    <x v="12"/>
    <n v="20"/>
    <x v="2"/>
    <x v="0"/>
    <x v="0"/>
    <n v="408399.89169999998"/>
    <n v="23278793.826900002"/>
    <n v="57"/>
    <n v="8167997.8339999998"/>
  </r>
  <r>
    <x v="12"/>
    <n v="20.5"/>
    <x v="2"/>
    <x v="0"/>
    <x v="0"/>
    <n v="742414.5429"/>
    <n v="46772116.202699997"/>
    <n v="63"/>
    <n v="15219498.129450001"/>
  </r>
  <r>
    <x v="12"/>
    <n v="21.5"/>
    <x v="2"/>
    <x v="0"/>
    <x v="0"/>
    <n v="989886.05720000004"/>
    <n v="77706055.490199998"/>
    <n v="78.5"/>
    <n v="21282550.229800001"/>
  </r>
  <r>
    <x v="12"/>
    <n v="22"/>
    <x v="2"/>
    <x v="0"/>
    <x v="0"/>
    <n v="742414.5429"/>
    <n v="60630521.0035"/>
    <n v="81.6666666666667"/>
    <n v="16333119.9438"/>
  </r>
  <r>
    <x v="12"/>
    <n v="20"/>
    <x v="1"/>
    <x v="1"/>
    <x v="0"/>
    <n v="408399.89169999998"/>
    <n v="25729193.177099999"/>
    <n v="63"/>
    <n v="8167997.8339999998"/>
  </r>
  <r>
    <x v="12"/>
    <n v="20.5"/>
    <x v="1"/>
    <x v="1"/>
    <x v="0"/>
    <n v="247471.51430000001"/>
    <n v="16085648.429500001"/>
    <n v="65"/>
    <n v="5073166.0431500003"/>
  </r>
  <r>
    <x v="12"/>
    <n v="21"/>
    <x v="1"/>
    <x v="1"/>
    <x v="0"/>
    <n v="548662.15359999996"/>
    <n v="40052337.212800004"/>
    <n v="73"/>
    <n v="11521905.225599999"/>
  </r>
  <r>
    <x v="12"/>
    <n v="22"/>
    <x v="1"/>
    <x v="1"/>
    <x v="0"/>
    <n v="247471.51430000001"/>
    <n v="19797721.144000001"/>
    <n v="80"/>
    <n v="5444373.3146000002"/>
  </r>
  <r>
    <x v="12"/>
    <n v="21"/>
    <x v="2"/>
    <x v="1"/>
    <x v="0"/>
    <n v="3840635.0751999998"/>
    <n v="272685090.33920002"/>
    <n v="71"/>
    <n v="80653336.5792"/>
  </r>
  <r>
    <x v="12"/>
    <n v="21.5"/>
    <x v="2"/>
    <x v="1"/>
    <x v="0"/>
    <n v="494943.02860000002"/>
    <n v="35140955.030599996"/>
    <n v="71"/>
    <n v="10641275.1149"/>
  </r>
  <r>
    <x v="12"/>
    <n v="23.5"/>
    <x v="2"/>
    <x v="1"/>
    <x v="0"/>
    <n v="247471.51430000001"/>
    <n v="25737037.487199999"/>
    <n v="104"/>
    <n v="5815580.58605"/>
  </r>
  <r>
    <x v="12"/>
    <n v="23.5"/>
    <x v="3"/>
    <x v="1"/>
    <x v="0"/>
    <n v="494943.02860000002"/>
    <n v="50236717.402900003"/>
    <n v="101.5"/>
    <n v="11631161.1721"/>
  </r>
  <r>
    <x v="13"/>
    <n v="13"/>
    <x v="1"/>
    <x v="0"/>
    <x v="0"/>
    <n v="4634628.7072000001"/>
    <n v="65029634.047899999"/>
    <n v="14.03125"/>
    <n v="60250173.193599999"/>
  </r>
  <r>
    <x v="13"/>
    <n v="13.5"/>
    <x v="1"/>
    <x v="0"/>
    <x v="0"/>
    <n v="780576.28850000002"/>
    <n v="15611525.77"/>
    <n v="20"/>
    <n v="10537779.894750001"/>
  </r>
  <r>
    <x v="13"/>
    <n v="14"/>
    <x v="1"/>
    <x v="0"/>
    <x v="0"/>
    <n v="7134884.9840000002"/>
    <n v="148048863.41800001"/>
    <n v="20.75"/>
    <n v="99888389.776000008"/>
  </r>
  <r>
    <x v="13"/>
    <n v="14.5"/>
    <x v="1"/>
    <x v="0"/>
    <x v="0"/>
    <n v="2757888.8637999999"/>
    <n v="57915666.139799997"/>
    <n v="21"/>
    <n v="39989388.5251"/>
  </r>
  <r>
    <x v="13"/>
    <n v="15"/>
    <x v="1"/>
    <x v="0"/>
    <x v="0"/>
    <n v="6262841.3168000001"/>
    <n v="138519313.83039999"/>
    <n v="22.117647058823501"/>
    <n v="93942619.752000004"/>
  </r>
  <r>
    <x v="13"/>
    <n v="16.5"/>
    <x v="1"/>
    <x v="0"/>
    <x v="0"/>
    <n v="140309.68479999999"/>
    <n v="5191458.3376000002"/>
    <n v="37"/>
    <n v="2315109.7991999998"/>
  </r>
  <r>
    <x v="13"/>
    <n v="17.5"/>
    <x v="1"/>
    <x v="0"/>
    <x v="0"/>
    <n v="455485.44260000001"/>
    <n v="20269102.195700001"/>
    <n v="44.5"/>
    <n v="7970995.2455000002"/>
  </r>
  <r>
    <x v="13"/>
    <n v="18.5"/>
    <x v="1"/>
    <x v="0"/>
    <x v="0"/>
    <n v="165088.4589"/>
    <n v="7428980.6505000005"/>
    <n v="45"/>
    <n v="3054136.4896499999"/>
  </r>
  <r>
    <x v="13"/>
    <n v="19"/>
    <x v="1"/>
    <x v="0"/>
    <x v="0"/>
    <n v="379483.11959999998"/>
    <n v="21251054.6976"/>
    <n v="56"/>
    <n v="7210179.2723999992"/>
  </r>
  <r>
    <x v="13"/>
    <n v="20"/>
    <x v="1"/>
    <x v="0"/>
    <x v="0"/>
    <n v="190744.65210000001"/>
    <n v="13542870.2991"/>
    <n v="71"/>
    <n v="3814893.0420000004"/>
  </r>
  <r>
    <x v="13"/>
    <n v="20.5"/>
    <x v="1"/>
    <x v="0"/>
    <x v="0"/>
    <n v="492301.41899999999"/>
    <n v="35445702.167999998"/>
    <n v="72"/>
    <n v="10092179.089500001"/>
  </r>
  <r>
    <x v="13"/>
    <n v="19.5"/>
    <x v="2"/>
    <x v="0"/>
    <x v="0"/>
    <n v="124855.5701"/>
    <n v="5743356.2246000003"/>
    <n v="46"/>
    <n v="2434683.6169500002"/>
  </r>
  <r>
    <x v="13"/>
    <n v="21"/>
    <x v="2"/>
    <x v="0"/>
    <x v="1"/>
    <n v="134187.28659999999"/>
    <n v="8453799.0558000002"/>
    <n v="63"/>
    <n v="2817933.0186000001"/>
  </r>
  <r>
    <x v="13"/>
    <n v="28.5"/>
    <x v="4"/>
    <x v="0"/>
    <x v="1"/>
    <n v="109278.15"/>
    <n v="22292742.600000001"/>
    <n v="204"/>
    <n v="3114427.2749999999"/>
  </r>
  <r>
    <x v="13"/>
    <n v="27"/>
    <x v="5"/>
    <x v="0"/>
    <x v="1"/>
    <n v="109751.0687"/>
    <n v="14706643.205800001"/>
    <n v="134"/>
    <n v="2963278.8549000002"/>
  </r>
  <r>
    <x v="13"/>
    <n v="24"/>
    <x v="2"/>
    <x v="1"/>
    <x v="0"/>
    <n v="331144.88130000001"/>
    <n v="40399675.518600002"/>
    <n v="122"/>
    <n v="7947477.1512000002"/>
  </r>
  <r>
    <x v="13"/>
    <n v="26"/>
    <x v="2"/>
    <x v="1"/>
    <x v="0"/>
    <n v="124739.9164"/>
    <n v="20831566.038800001"/>
    <n v="167"/>
    <n v="3243237.8264000001"/>
  </r>
  <r>
    <x v="13"/>
    <n v="27"/>
    <x v="2"/>
    <x v="1"/>
    <x v="0"/>
    <n v="109751.0687"/>
    <n v="14267638.931"/>
    <n v="130"/>
    <n v="2963278.8549000002"/>
  </r>
  <r>
    <x v="13"/>
    <n v="29"/>
    <x v="7"/>
    <x v="1"/>
    <x v="1"/>
    <n v="112588.5812"/>
    <n v="19703001.710000001"/>
    <n v="175"/>
    <n v="3265068.8547999999"/>
  </r>
  <r>
    <x v="13"/>
    <n v="22"/>
    <x v="2"/>
    <x v="2"/>
    <x v="1"/>
    <n v="138579.83799999999"/>
    <n v="10947807.202"/>
    <n v="79"/>
    <n v="3048756.4359999998"/>
  </r>
  <r>
    <x v="13"/>
    <n v="26"/>
    <x v="6"/>
    <x v="2"/>
    <x v="1"/>
    <n v="124739.9164"/>
    <n v="17089368.546799999"/>
    <n v="137"/>
    <n v="3243237.8264000001"/>
  </r>
  <r>
    <x v="13"/>
    <n v="12"/>
    <x v="1"/>
    <x v="0"/>
    <x v="1"/>
    <n v="139977.0148"/>
    <n v="1959678.2072000001"/>
    <n v="14"/>
    <n v="1679724.1776000001"/>
  </r>
  <r>
    <x v="13"/>
    <n v="12.5"/>
    <x v="1"/>
    <x v="0"/>
    <x v="1"/>
    <n v="2152878.1529999999"/>
    <n v="30427344.562399998"/>
    <n v="14.133333333333301"/>
    <n v="26910976.912499998"/>
  </r>
  <r>
    <x v="13"/>
    <n v="13"/>
    <x v="1"/>
    <x v="0"/>
    <x v="1"/>
    <n v="2751810.7949000001"/>
    <n v="39249511.864100002"/>
    <n v="14.2631578947368"/>
    <n v="35773540.333700001"/>
  </r>
  <r>
    <x v="13"/>
    <n v="13.5"/>
    <x v="1"/>
    <x v="0"/>
    <x v="1"/>
    <n v="6556840.8234000001"/>
    <n v="129419548.63330001"/>
    <n v="19.738095238095202"/>
    <n v="88517351.115899995"/>
  </r>
  <r>
    <x v="13"/>
    <n v="14"/>
    <x v="1"/>
    <x v="0"/>
    <x v="1"/>
    <n v="9810466.8530000001"/>
    <n v="209052130.03119999"/>
    <n v="21.309090909090902"/>
    <n v="137346535.942"/>
  </r>
  <r>
    <x v="13"/>
    <n v="14.5"/>
    <x v="1"/>
    <x v="0"/>
    <x v="1"/>
    <n v="6303745.9743999997"/>
    <n v="152274863.69409999"/>
    <n v="24.15625"/>
    <n v="91404316.62879999"/>
  </r>
  <r>
    <x v="13"/>
    <n v="15"/>
    <x v="1"/>
    <x v="0"/>
    <x v="1"/>
    <n v="16025505.7224"/>
    <n v="408005691.66799998"/>
    <n v="25.459770114942501"/>
    <n v="240382585.836"/>
  </r>
  <r>
    <x v="13"/>
    <n v="15.5"/>
    <x v="1"/>
    <x v="0"/>
    <x v="1"/>
    <n v="1749404.5983"/>
    <n v="46456410.999300003"/>
    <n v="26.5555555555556"/>
    <n v="27115771.273649998"/>
  </r>
  <r>
    <x v="13"/>
    <n v="16"/>
    <x v="1"/>
    <x v="0"/>
    <x v="1"/>
    <n v="2155338.1751999999"/>
    <n v="67713541.004199997"/>
    <n v="31.4166666666667"/>
    <n v="34485410.803199999"/>
  </r>
  <r>
    <x v="13"/>
    <n v="16.5"/>
    <x v="1"/>
    <x v="0"/>
    <x v="1"/>
    <n v="841858.10880000005"/>
    <n v="27220078.851199999"/>
    <n v="32.3333333333333"/>
    <n v="13890658.795200001"/>
  </r>
  <r>
    <x v="13"/>
    <n v="17"/>
    <x v="1"/>
    <x v="0"/>
    <x v="1"/>
    <n v="1343283.5038000001"/>
    <n v="43368867.408399999"/>
    <n v="32.285714285714299"/>
    <n v="22835819.564600002"/>
  </r>
  <r>
    <x v="13"/>
    <n v="17.5"/>
    <x v="1"/>
    <x v="0"/>
    <x v="1"/>
    <n v="683228.16390000004"/>
    <n v="27556869.2773"/>
    <n v="40.3333333333333"/>
    <n v="11956492.868250001"/>
  </r>
  <r>
    <x v="13"/>
    <n v="18"/>
    <x v="1"/>
    <x v="0"/>
    <x v="1"/>
    <n v="237217.13190000001"/>
    <n v="8777033.8803000003"/>
    <n v="37"/>
    <n v="4269908.3742000004"/>
  </r>
  <r>
    <x v="13"/>
    <n v="19.5"/>
    <x v="1"/>
    <x v="0"/>
    <x v="1"/>
    <n v="873988.99069999997"/>
    <n v="47195405.4978"/>
    <n v="54"/>
    <n v="17042785.31865"/>
  </r>
  <r>
    <x v="13"/>
    <n v="20"/>
    <x v="1"/>
    <x v="0"/>
    <x v="1"/>
    <n v="572233.95629999996"/>
    <n v="34715526.6822"/>
    <n v="60.6666666666667"/>
    <n v="11444679.125999998"/>
  </r>
  <r>
    <x v="13"/>
    <n v="18"/>
    <x v="2"/>
    <x v="0"/>
    <x v="1"/>
    <n v="237217.13190000001"/>
    <n v="9014251.0121999998"/>
    <n v="38"/>
    <n v="4269908.3742000004"/>
  </r>
  <r>
    <x v="13"/>
    <n v="20"/>
    <x v="2"/>
    <x v="0"/>
    <x v="1"/>
    <n v="1525957.2168000001"/>
    <n v="93846368.833199993"/>
    <n v="61.5"/>
    <n v="30519144.336000003"/>
  </r>
  <r>
    <x v="13"/>
    <n v="20.5"/>
    <x v="2"/>
    <x v="0"/>
    <x v="1"/>
    <n v="4266612.2980000004"/>
    <n v="257473642.13699999"/>
    <n v="60.346153846153797"/>
    <n v="87465552.109000012"/>
  </r>
  <r>
    <x v="13"/>
    <n v="21"/>
    <x v="2"/>
    <x v="0"/>
    <x v="1"/>
    <n v="2012809.2990000001"/>
    <n v="129490731.56900001"/>
    <n v="64.3333333333333"/>
    <n v="42268995.278999999"/>
  </r>
  <r>
    <x v="13"/>
    <n v="21.5"/>
    <x v="2"/>
    <x v="0"/>
    <x v="1"/>
    <n v="1998872.0466"/>
    <n v="145456381.23719999"/>
    <n v="72.769230769230802"/>
    <n v="42975749.001900002"/>
  </r>
  <r>
    <x v="13"/>
    <n v="22"/>
    <x v="2"/>
    <x v="0"/>
    <x v="1"/>
    <n v="6651832.2240000004"/>
    <n v="595338984.04799998"/>
    <n v="89.5"/>
    <n v="146340308.928"/>
  </r>
  <r>
    <x v="13"/>
    <n v="22.5"/>
    <x v="2"/>
    <x v="0"/>
    <x v="1"/>
    <n v="4027900.2848"/>
    <n v="363014513.16759998"/>
    <n v="90.125"/>
    <n v="90627756.408000007"/>
  </r>
  <r>
    <x v="13"/>
    <n v="23"/>
    <x v="2"/>
    <x v="0"/>
    <x v="1"/>
    <n v="2662757.9308000002"/>
    <n v="268091309.85100001"/>
    <n v="100.681818181818"/>
    <n v="61243432.408400007"/>
  </r>
  <r>
    <x v="13"/>
    <n v="23.5"/>
    <x v="2"/>
    <x v="0"/>
    <x v="1"/>
    <n v="1201561.284"/>
    <n v="138299703.78839999"/>
    <n v="115.1"/>
    <n v="28236690.173999999"/>
  </r>
  <r>
    <x v="13"/>
    <n v="24.5"/>
    <x v="2"/>
    <x v="0"/>
    <x v="1"/>
    <n v="549244.56999999995"/>
    <n v="68655571.25"/>
    <n v="125"/>
    <n v="13456491.964999998"/>
  </r>
  <r>
    <x v="13"/>
    <n v="25"/>
    <x v="2"/>
    <x v="0"/>
    <x v="1"/>
    <n v="891078.30480000004"/>
    <n v="129206354.19599999"/>
    <n v="145"/>
    <n v="22276957.620000001"/>
  </r>
  <r>
    <x v="13"/>
    <n v="21"/>
    <x v="3"/>
    <x v="0"/>
    <x v="1"/>
    <n v="1341872.8659999999"/>
    <n v="86416612.5704"/>
    <n v="64.400000000000006"/>
    <n v="28179330.185999997"/>
  </r>
  <r>
    <x v="13"/>
    <n v="21.5"/>
    <x v="3"/>
    <x v="0"/>
    <x v="1"/>
    <n v="2613909.5994000002"/>
    <n v="208497730.39919999"/>
    <n v="79.764705882352899"/>
    <n v="56199056.387100004"/>
  </r>
  <r>
    <x v="13"/>
    <n v="22.5"/>
    <x v="3"/>
    <x v="0"/>
    <x v="1"/>
    <n v="1636334.4907"/>
    <n v="131536118.67550001"/>
    <n v="80.384615384615401"/>
    <n v="36817526.040749997"/>
  </r>
  <r>
    <x v="13"/>
    <n v="23.5"/>
    <x v="3"/>
    <x v="0"/>
    <x v="1"/>
    <n v="1321717.4124"/>
    <n v="111745199.412"/>
    <n v="84.545454545454604"/>
    <n v="31060359.191399999"/>
  </r>
  <r>
    <x v="13"/>
    <n v="24.5"/>
    <x v="3"/>
    <x v="0"/>
    <x v="1"/>
    <n v="109848.914"/>
    <n v="11094740.313999999"/>
    <n v="101"/>
    <n v="2691298.3930000002"/>
  </r>
  <r>
    <x v="13"/>
    <n v="25"/>
    <x v="3"/>
    <x v="0"/>
    <x v="1"/>
    <n v="556923.94050000003"/>
    <n v="69615492.5625"/>
    <n v="125"/>
    <n v="13923098.512500001"/>
  </r>
  <r>
    <x v="13"/>
    <n v="28.5"/>
    <x v="3"/>
    <x v="0"/>
    <x v="1"/>
    <n v="109278.15"/>
    <n v="20107179.600000001"/>
    <n v="184"/>
    <n v="3114427.2749999999"/>
  </r>
  <r>
    <x v="13"/>
    <n v="23"/>
    <x v="6"/>
    <x v="0"/>
    <x v="1"/>
    <n v="363103.3542"/>
    <n v="29895509.4958"/>
    <n v="82.3333333333333"/>
    <n v="8351377.1465999996"/>
  </r>
  <r>
    <x v="13"/>
    <n v="25"/>
    <x v="6"/>
    <x v="0"/>
    <x v="1"/>
    <n v="111384.78810000001"/>
    <n v="13477559.360099999"/>
    <n v="121"/>
    <n v="2784619.7025000001"/>
  </r>
  <r>
    <x v="13"/>
    <n v="25.5"/>
    <x v="6"/>
    <x v="0"/>
    <x v="1"/>
    <n v="110551.3928"/>
    <n v="12823961.5648"/>
    <n v="116"/>
    <n v="2819060.5164000001"/>
  </r>
  <r>
    <x v="13"/>
    <n v="28"/>
    <x v="6"/>
    <x v="0"/>
    <x v="1"/>
    <n v="112588.5812"/>
    <n v="19703001.710000001"/>
    <n v="175"/>
    <n v="3152480.2736"/>
  </r>
  <r>
    <x v="13"/>
    <n v="27.5"/>
    <x v="5"/>
    <x v="0"/>
    <x v="1"/>
    <n v="225177.1624"/>
    <n v="41657775.044"/>
    <n v="185"/>
    <n v="6192371.966"/>
  </r>
  <r>
    <x v="13"/>
    <n v="28"/>
    <x v="5"/>
    <x v="0"/>
    <x v="1"/>
    <n v="112588.5812"/>
    <n v="21391830.427999999"/>
    <n v="190"/>
    <n v="3152480.2736"/>
  </r>
  <r>
    <x v="13"/>
    <n v="29"/>
    <x v="5"/>
    <x v="0"/>
    <x v="1"/>
    <n v="112588.5812"/>
    <n v="23643602.052000001"/>
    <n v="210"/>
    <n v="3265068.8547999999"/>
  </r>
  <r>
    <x v="13"/>
    <n v="21"/>
    <x v="2"/>
    <x v="1"/>
    <x v="1"/>
    <n v="1073498.2927999999"/>
    <n v="82659368.545599997"/>
    <n v="77"/>
    <n v="22543464.148800001"/>
  </r>
  <r>
    <x v="13"/>
    <n v="21.5"/>
    <x v="2"/>
    <x v="1"/>
    <x v="1"/>
    <n v="615037.55279999995"/>
    <n v="52893229.540799998"/>
    <n v="86"/>
    <n v="13223307.385199999"/>
  </r>
  <r>
    <x v="13"/>
    <n v="22.5"/>
    <x v="2"/>
    <x v="1"/>
    <x v="1"/>
    <n v="125871.8839"/>
    <n v="9818006.9441999998"/>
    <n v="78"/>
    <n v="2832117.3877500002"/>
  </r>
  <r>
    <x v="13"/>
    <n v="23"/>
    <x v="2"/>
    <x v="1"/>
    <x v="1"/>
    <n v="968275.61120000004"/>
    <n v="77462048.895999998"/>
    <n v="80"/>
    <n v="22270339.057600003"/>
  </r>
  <r>
    <x v="13"/>
    <n v="23.5"/>
    <x v="2"/>
    <x v="1"/>
    <x v="1"/>
    <n v="240312.2568"/>
    <n v="26914972.761599999"/>
    <n v="112"/>
    <n v="5647338.0348000005"/>
  </r>
  <r>
    <x v="13"/>
    <n v="24"/>
    <x v="2"/>
    <x v="1"/>
    <x v="1"/>
    <n v="551908.13549999997"/>
    <n v="66780884.395499997"/>
    <n v="121"/>
    <n v="13245795.252"/>
  </r>
  <r>
    <x v="13"/>
    <n v="24.5"/>
    <x v="2"/>
    <x v="1"/>
    <x v="1"/>
    <n v="109848.914"/>
    <n v="14390207.733999999"/>
    <n v="131"/>
    <n v="2691298.3930000002"/>
  </r>
  <r>
    <x v="13"/>
    <n v="26.5"/>
    <x v="2"/>
    <x v="1"/>
    <x v="1"/>
    <n v="448749.2672"/>
    <n v="71351133.484799996"/>
    <n v="159"/>
    <n v="11891855.580800001"/>
  </r>
  <r>
    <x v="13"/>
    <n v="27.5"/>
    <x v="2"/>
    <x v="1"/>
    <x v="1"/>
    <n v="337765.74359999999"/>
    <n v="64851022.771200001"/>
    <n v="192"/>
    <n v="9288557.9489999991"/>
  </r>
  <r>
    <x v="13"/>
    <n v="28"/>
    <x v="2"/>
    <x v="1"/>
    <x v="1"/>
    <n v="112588.5812"/>
    <n v="23080659.146000002"/>
    <n v="205"/>
    <n v="3152480.2736"/>
  </r>
  <r>
    <x v="13"/>
    <n v="22.5"/>
    <x v="3"/>
    <x v="1"/>
    <x v="1"/>
    <n v="251743.7678"/>
    <n v="18251423.1655"/>
    <n v="72.5"/>
    <n v="5664234.7755000005"/>
  </r>
  <r>
    <x v="13"/>
    <n v="23"/>
    <x v="3"/>
    <x v="1"/>
    <x v="1"/>
    <n v="605172.25699999998"/>
    <n v="61485501.3112"/>
    <n v="101.6"/>
    <n v="13918961.911"/>
  </r>
  <r>
    <x v="13"/>
    <n v="23.5"/>
    <x v="3"/>
    <x v="1"/>
    <x v="1"/>
    <n v="961249.02720000001"/>
    <n v="120877065.17039999"/>
    <n v="125.75"/>
    <n v="22589352.139200002"/>
  </r>
  <r>
    <x v="13"/>
    <n v="24"/>
    <x v="3"/>
    <x v="1"/>
    <x v="1"/>
    <n v="1766106.0336"/>
    <n v="224516229.5214"/>
    <n v="127.125"/>
    <n v="42386544.806400001"/>
  </r>
  <r>
    <x v="13"/>
    <n v="24.5"/>
    <x v="3"/>
    <x v="1"/>
    <x v="1"/>
    <n v="219697.82800000001"/>
    <n v="26803135.015999999"/>
    <n v="122"/>
    <n v="5382596.7860000003"/>
  </r>
  <r>
    <x v="13"/>
    <n v="25"/>
    <x v="3"/>
    <x v="1"/>
    <x v="1"/>
    <n v="222769.57620000001"/>
    <n v="26732349.144000001"/>
    <n v="120"/>
    <n v="5569239.4050000003"/>
  </r>
  <r>
    <x v="13"/>
    <n v="26.5"/>
    <x v="3"/>
    <x v="1"/>
    <x v="1"/>
    <n v="448749.2672"/>
    <n v="66414891.545599997"/>
    <n v="148"/>
    <n v="11891855.580800001"/>
  </r>
  <r>
    <x v="13"/>
    <n v="23"/>
    <x v="6"/>
    <x v="1"/>
    <x v="1"/>
    <n v="121034.45140000001"/>
    <n v="11256203.9802"/>
    <n v="93"/>
    <n v="2783792.3822000003"/>
  </r>
  <r>
    <x v="13"/>
    <n v="25.5"/>
    <x v="6"/>
    <x v="1"/>
    <x v="1"/>
    <n v="221102.7856"/>
    <n v="30291081.6272"/>
    <n v="137"/>
    <n v="5638121.0328000002"/>
  </r>
  <r>
    <x v="13"/>
    <n v="26"/>
    <x v="6"/>
    <x v="1"/>
    <x v="1"/>
    <n v="1122659.2475999999"/>
    <n v="147068361.43560001"/>
    <n v="131"/>
    <n v="29189140.437599998"/>
  </r>
  <r>
    <x v="13"/>
    <n v="27"/>
    <x v="6"/>
    <x v="1"/>
    <x v="1"/>
    <n v="439004.27480000001"/>
    <n v="63436117.7086"/>
    <n v="144.5"/>
    <n v="11853115.419600001"/>
  </r>
  <r>
    <x v="13"/>
    <n v="24.5"/>
    <x v="4"/>
    <x v="1"/>
    <x v="1"/>
    <n v="109848.914"/>
    <n v="11973531.626"/>
    <n v="109"/>
    <n v="2691298.3930000002"/>
  </r>
  <r>
    <x v="13"/>
    <n v="25.5"/>
    <x v="4"/>
    <x v="1"/>
    <x v="1"/>
    <n v="331654.17839999998"/>
    <n v="46099930.797600001"/>
    <n v="139"/>
    <n v="8457181.5492000002"/>
  </r>
  <r>
    <x v="13"/>
    <n v="27"/>
    <x v="4"/>
    <x v="1"/>
    <x v="1"/>
    <n v="219502.13740000001"/>
    <n v="32925320.609999999"/>
    <n v="150"/>
    <n v="5926557.7098000003"/>
  </r>
  <r>
    <x v="13"/>
    <n v="27.5"/>
    <x v="4"/>
    <x v="1"/>
    <x v="1"/>
    <n v="225177.1624"/>
    <n v="36028345.983999997"/>
    <n v="160"/>
    <n v="6192371.966"/>
  </r>
  <r>
    <x v="13"/>
    <n v="26.5"/>
    <x v="5"/>
    <x v="1"/>
    <x v="1"/>
    <n v="785311.21759999997"/>
    <n v="122508549.9456"/>
    <n v="156"/>
    <n v="20810747.266399998"/>
  </r>
  <r>
    <x v="13"/>
    <n v="27.5"/>
    <x v="5"/>
    <x v="1"/>
    <x v="1"/>
    <n v="112588.5812"/>
    <n v="15199458.461999999"/>
    <n v="135"/>
    <n v="3096185.983"/>
  </r>
  <r>
    <x v="13"/>
    <n v="28"/>
    <x v="5"/>
    <x v="1"/>
    <x v="1"/>
    <n v="225177.1624"/>
    <n v="39856357.744800001"/>
    <n v="177"/>
    <n v="6304960.5471999999"/>
  </r>
  <r>
    <x v="13"/>
    <n v="29"/>
    <x v="5"/>
    <x v="1"/>
    <x v="1"/>
    <n v="225177.1624"/>
    <n v="46161318.292000003"/>
    <n v="205"/>
    <n v="6530137.7095999997"/>
  </r>
  <r>
    <x v="13"/>
    <n v="31.5"/>
    <x v="5"/>
    <x v="1"/>
    <x v="1"/>
    <n v="112588.5812"/>
    <n v="29273031.112"/>
    <n v="260"/>
    <n v="3546540.3078000001"/>
  </r>
  <r>
    <x v="13"/>
    <n v="26.5"/>
    <x v="7"/>
    <x v="1"/>
    <x v="1"/>
    <n v="785311.21759999997"/>
    <n v="115440748.98720001"/>
    <n v="147"/>
    <n v="20810747.266399998"/>
  </r>
  <r>
    <x v="13"/>
    <n v="30"/>
    <x v="7"/>
    <x v="1"/>
    <x v="1"/>
    <n v="112588.5812"/>
    <n v="24319133.5392"/>
    <n v="216"/>
    <n v="3377657.4360000002"/>
  </r>
  <r>
    <x v="13"/>
    <n v="29"/>
    <x v="8"/>
    <x v="1"/>
    <x v="1"/>
    <n v="112588.5812"/>
    <n v="20040767.453600001"/>
    <n v="178"/>
    <n v="3265068.8547999999"/>
  </r>
  <r>
    <x v="13"/>
    <n v="29.5"/>
    <x v="8"/>
    <x v="1"/>
    <x v="1"/>
    <n v="112588.5812"/>
    <n v="20378533.1972"/>
    <n v="181"/>
    <n v="3321363.1453999998"/>
  </r>
  <r>
    <x v="13"/>
    <n v="12"/>
    <x v="1"/>
    <x v="0"/>
    <x v="0"/>
    <n v="979839.10360000003"/>
    <n v="11338138.198799999"/>
    <n v="11.5714285714286"/>
    <n v="11758069.2432"/>
  </r>
  <r>
    <x v="13"/>
    <n v="12.5"/>
    <x v="1"/>
    <x v="0"/>
    <x v="0"/>
    <n v="4018705.8856000002"/>
    <n v="55113680.716799997"/>
    <n v="13.714285714285699"/>
    <n v="50233823.57"/>
  </r>
  <r>
    <x v="13"/>
    <n v="13"/>
    <x v="1"/>
    <x v="0"/>
    <x v="0"/>
    <n v="10862411.032500001"/>
    <n v="169888108.5483"/>
    <n v="15.64"/>
    <n v="141211343.42250001"/>
  </r>
  <r>
    <x v="13"/>
    <n v="13.5"/>
    <x v="1"/>
    <x v="0"/>
    <x v="0"/>
    <n v="17016563.089299999"/>
    <n v="302395254.1649"/>
    <n v="17.7706422018349"/>
    <n v="229723601.70554999"/>
  </r>
  <r>
    <x v="13"/>
    <n v="14"/>
    <x v="1"/>
    <x v="0"/>
    <x v="0"/>
    <n v="18372328.833799999"/>
    <n v="391705185.62159997"/>
    <n v="21.320388349514602"/>
    <n v="257212603.67319998"/>
  </r>
  <r>
    <x v="13"/>
    <n v="14.5"/>
    <x v="1"/>
    <x v="0"/>
    <x v="0"/>
    <n v="40974348.8336"/>
    <n v="942016039.04939997"/>
    <n v="22.990384615384599"/>
    <n v="594128058.08720005"/>
  </r>
  <r>
    <x v="13"/>
    <n v="15"/>
    <x v="1"/>
    <x v="0"/>
    <x v="0"/>
    <n v="19709530.0264"/>
    <n v="509500561.2432"/>
    <n v="25.8504672897196"/>
    <n v="295642950.39600003"/>
  </r>
  <r>
    <x v="13"/>
    <n v="15.5"/>
    <x v="1"/>
    <x v="0"/>
    <x v="0"/>
    <n v="22353503.2005"/>
    <n v="601795181.81519997"/>
    <n v="26.921739130434801"/>
    <n v="346479299.60775"/>
  </r>
  <r>
    <x v="13"/>
    <n v="16"/>
    <x v="1"/>
    <x v="0"/>
    <x v="0"/>
    <n v="7723295.1277999999"/>
    <n v="233135745.9508"/>
    <n v="30.1860465116279"/>
    <n v="123572722.0448"/>
  </r>
  <r>
    <x v="13"/>
    <n v="16.5"/>
    <x v="1"/>
    <x v="0"/>
    <x v="0"/>
    <n v="4068980.8591999998"/>
    <n v="118842303.0256"/>
    <n v="29.2068965517241"/>
    <n v="67138184.176799998"/>
  </r>
  <r>
    <x v="13"/>
    <n v="17"/>
    <x v="1"/>
    <x v="0"/>
    <x v="0"/>
    <n v="2686567.0076000001"/>
    <n v="96716412.273599997"/>
    <n v="36"/>
    <n v="45671639.129200004"/>
  </r>
  <r>
    <x v="13"/>
    <n v="17.5"/>
    <x v="1"/>
    <x v="0"/>
    <x v="0"/>
    <n v="1594199.0490999999"/>
    <n v="61035049.308399998"/>
    <n v="38.285714285714299"/>
    <n v="27898483.359249998"/>
  </r>
  <r>
    <x v="13"/>
    <n v="18"/>
    <x v="1"/>
    <x v="0"/>
    <x v="0"/>
    <n v="1186085.6595000001"/>
    <n v="49341163.435199998"/>
    <n v="41.6"/>
    <n v="21349541.870999999"/>
  </r>
  <r>
    <x v="13"/>
    <n v="18.5"/>
    <x v="1"/>
    <x v="0"/>
    <x v="0"/>
    <n v="1485796.1301"/>
    <n v="68676798.902400002"/>
    <n v="46.2222222222222"/>
    <n v="27487228.406849999"/>
  </r>
  <r>
    <x v="13"/>
    <n v="19"/>
    <x v="1"/>
    <x v="0"/>
    <x v="0"/>
    <n v="758966.23919999995"/>
    <n v="38707278.199199997"/>
    <n v="51"/>
    <n v="14420358.544799998"/>
  </r>
  <r>
    <x v="13"/>
    <n v="19.5"/>
    <x v="1"/>
    <x v="0"/>
    <x v="0"/>
    <n v="1997689.1216"/>
    <n v="114242846.6415"/>
    <n v="57.1875"/>
    <n v="38954937.871200003"/>
  </r>
  <r>
    <x v="13"/>
    <n v="20"/>
    <x v="1"/>
    <x v="0"/>
    <x v="0"/>
    <n v="1907446.5209999999"/>
    <n v="124556257.8213"/>
    <n v="65.3"/>
    <n v="38148930.420000002"/>
  </r>
  <r>
    <x v="13"/>
    <n v="20.5"/>
    <x v="1"/>
    <x v="0"/>
    <x v="0"/>
    <n v="5743516.5549999997"/>
    <n v="383831006.347"/>
    <n v="66.828571428571394"/>
    <n v="117742089.3775"/>
  </r>
  <r>
    <x v="13"/>
    <n v="21"/>
    <x v="1"/>
    <x v="0"/>
    <x v="0"/>
    <n v="4293993.1711999997"/>
    <n v="314266625.21719998"/>
    <n v="73.1875"/>
    <n v="90173856.595200002"/>
  </r>
  <r>
    <x v="13"/>
    <n v="21.5"/>
    <x v="1"/>
    <x v="0"/>
    <x v="0"/>
    <n v="5842856.7516000001"/>
    <n v="476807862.8082"/>
    <n v="81.605263157894697"/>
    <n v="125621420.1594"/>
  </r>
  <r>
    <x v="13"/>
    <n v="22"/>
    <x v="1"/>
    <x v="0"/>
    <x v="0"/>
    <n v="3187336.2740000002"/>
    <n v="272170801.83200002"/>
    <n v="85.391304347826093"/>
    <n v="70121398.027999997"/>
  </r>
  <r>
    <x v="13"/>
    <n v="22.5"/>
    <x v="1"/>
    <x v="0"/>
    <x v="0"/>
    <n v="1006975.0712"/>
    <n v="93648681.621600002"/>
    <n v="93"/>
    <n v="22656939.102000002"/>
  </r>
  <r>
    <x v="13"/>
    <n v="23"/>
    <x v="1"/>
    <x v="0"/>
    <x v="0"/>
    <n v="1331378.9654000001"/>
    <n v="138342377.95019999"/>
    <n v="103.90909090909101"/>
    <n v="30621716.204200003"/>
  </r>
  <r>
    <x v="13"/>
    <n v="23.5"/>
    <x v="1"/>
    <x v="0"/>
    <x v="0"/>
    <n v="1201561.284"/>
    <n v="126163934.81999999"/>
    <n v="105"/>
    <n v="28236690.173999999"/>
  </r>
  <r>
    <x v="13"/>
    <n v="16.5"/>
    <x v="2"/>
    <x v="0"/>
    <x v="0"/>
    <n v="140309.68479999999"/>
    <n v="4209290.5439999998"/>
    <n v="30"/>
    <n v="2315109.7991999998"/>
  </r>
  <r>
    <x v="13"/>
    <n v="18"/>
    <x v="2"/>
    <x v="0"/>
    <x v="0"/>
    <n v="711651.39569999999"/>
    <n v="28228838.6961"/>
    <n v="39.6666666666667"/>
    <n v="12809725.1226"/>
  </r>
  <r>
    <x v="13"/>
    <n v="18.5"/>
    <x v="2"/>
    <x v="0"/>
    <x v="0"/>
    <n v="165088.4589"/>
    <n v="6438449.8970999997"/>
    <n v="39"/>
    <n v="3054136.4896499999"/>
  </r>
  <r>
    <x v="13"/>
    <n v="19"/>
    <x v="2"/>
    <x v="0"/>
    <x v="0"/>
    <n v="379483.11959999998"/>
    <n v="18404931.3006"/>
    <n v="48.5"/>
    <n v="7210179.2723999992"/>
  </r>
  <r>
    <x v="13"/>
    <n v="19.5"/>
    <x v="2"/>
    <x v="0"/>
    <x v="0"/>
    <n v="873988.99069999997"/>
    <n v="48319105.628700003"/>
    <n v="55.285714285714299"/>
    <n v="17042785.31865"/>
  </r>
  <r>
    <x v="13"/>
    <n v="20"/>
    <x v="2"/>
    <x v="0"/>
    <x v="0"/>
    <n v="1907446.5209999999"/>
    <n v="117117216.38940001"/>
    <n v="61.4"/>
    <n v="38148930.420000002"/>
  </r>
  <r>
    <x v="13"/>
    <n v="20.5"/>
    <x v="2"/>
    <x v="0"/>
    <x v="0"/>
    <n v="984602.83799999999"/>
    <n v="68922198.659999996"/>
    <n v="70"/>
    <n v="20184358.179000001"/>
  </r>
  <r>
    <x v="13"/>
    <n v="21"/>
    <x v="2"/>
    <x v="0"/>
    <x v="0"/>
    <n v="2415371.1587999999"/>
    <n v="175516970.87279999"/>
    <n v="72.6666666666667"/>
    <n v="50722794.334799998"/>
  </r>
  <r>
    <x v="13"/>
    <n v="21.5"/>
    <x v="2"/>
    <x v="0"/>
    <x v="0"/>
    <n v="2921428.3758"/>
    <n v="252934193.58899999"/>
    <n v="86.578947368421098"/>
    <n v="62810710.079700001"/>
  </r>
  <r>
    <x v="13"/>
    <n v="22"/>
    <x v="2"/>
    <x v="0"/>
    <x v="0"/>
    <n v="692899.19"/>
    <n v="63746725.479999997"/>
    <n v="92"/>
    <n v="15243782.18"/>
  </r>
  <r>
    <x v="13"/>
    <n v="22.5"/>
    <x v="2"/>
    <x v="0"/>
    <x v="0"/>
    <n v="4027900.2848"/>
    <n v="394860099.79430002"/>
    <n v="98.03125"/>
    <n v="90627756.408000007"/>
  </r>
  <r>
    <x v="13"/>
    <n v="23.5"/>
    <x v="2"/>
    <x v="0"/>
    <x v="0"/>
    <n v="2162810.3111999999"/>
    <n v="249804590.9436"/>
    <n v="115.5"/>
    <n v="50826042.313199997"/>
  </r>
  <r>
    <x v="13"/>
    <n v="24"/>
    <x v="2"/>
    <x v="0"/>
    <x v="0"/>
    <n v="1103816.2709999999"/>
    <n v="138418560.38339999"/>
    <n v="125.4"/>
    <n v="26491590.504000001"/>
  </r>
  <r>
    <x v="13"/>
    <n v="24.5"/>
    <x v="2"/>
    <x v="0"/>
    <x v="0"/>
    <n v="878791.31200000003"/>
    <n v="115670906.442"/>
    <n v="131.625"/>
    <n v="21530387.144000001"/>
  </r>
  <r>
    <x v="13"/>
    <n v="25"/>
    <x v="2"/>
    <x v="0"/>
    <x v="0"/>
    <n v="891078.30480000004"/>
    <n v="104478931.2378"/>
    <n v="117.25"/>
    <n v="22276957.620000001"/>
  </r>
  <r>
    <x v="13"/>
    <n v="25.5"/>
    <x v="2"/>
    <x v="0"/>
    <x v="0"/>
    <n v="110551.3928"/>
    <n v="17467120.062399998"/>
    <n v="158"/>
    <n v="2819060.5164000001"/>
  </r>
  <r>
    <x v="13"/>
    <n v="22"/>
    <x v="3"/>
    <x v="0"/>
    <x v="0"/>
    <n v="138579.83799999999"/>
    <n v="10254908.012"/>
    <n v="74"/>
    <n v="3048756.4359999998"/>
  </r>
  <r>
    <x v="13"/>
    <n v="23"/>
    <x v="3"/>
    <x v="0"/>
    <x v="0"/>
    <n v="242068.90280000001"/>
    <n v="20817925.640799999"/>
    <n v="86"/>
    <n v="5567584.7644000007"/>
  </r>
  <r>
    <x v="13"/>
    <n v="24"/>
    <x v="3"/>
    <x v="0"/>
    <x v="0"/>
    <n v="110381.6271"/>
    <n v="10486254.5745"/>
    <n v="95"/>
    <n v="2649159.0504000001"/>
  </r>
  <r>
    <x v="13"/>
    <n v="21.5"/>
    <x v="6"/>
    <x v="0"/>
    <x v="0"/>
    <n v="1537593.882"/>
    <n v="93793226.802000001"/>
    <n v="61"/>
    <n v="33058268.463"/>
  </r>
  <r>
    <x v="13"/>
    <n v="25.5"/>
    <x v="6"/>
    <x v="0"/>
    <x v="0"/>
    <n v="110551.3928"/>
    <n v="15698297.7776"/>
    <n v="142"/>
    <n v="2819060.5164000001"/>
  </r>
  <r>
    <x v="13"/>
    <n v="30"/>
    <x v="6"/>
    <x v="0"/>
    <x v="0"/>
    <n v="112588.5812"/>
    <n v="21954773.333999999"/>
    <n v="195"/>
    <n v="3377657.4360000002"/>
  </r>
  <r>
    <x v="13"/>
    <n v="27.5"/>
    <x v="5"/>
    <x v="0"/>
    <x v="0"/>
    <n v="112588.5812"/>
    <n v="17901584.410799999"/>
    <n v="159"/>
    <n v="3096185.983"/>
  </r>
  <r>
    <x v="13"/>
    <n v="16"/>
    <x v="1"/>
    <x v="1"/>
    <x v="0"/>
    <n v="1077669.0876"/>
    <n v="33766964.744800001"/>
    <n v="31.3333333333333"/>
    <n v="17242705.4016"/>
  </r>
  <r>
    <x v="13"/>
    <n v="22"/>
    <x v="1"/>
    <x v="1"/>
    <x v="0"/>
    <n v="692899.19"/>
    <n v="63053826.289999999"/>
    <n v="91"/>
    <n v="15243782.18"/>
  </r>
  <r>
    <x v="13"/>
    <n v="22"/>
    <x v="2"/>
    <x v="1"/>
    <x v="0"/>
    <n v="554319.35199999996"/>
    <n v="47671464.272"/>
    <n v="86"/>
    <n v="12195025.743999999"/>
  </r>
  <r>
    <x v="13"/>
    <n v="23"/>
    <x v="2"/>
    <x v="1"/>
    <x v="0"/>
    <n v="484137.80560000002"/>
    <n v="56644123.255199999"/>
    <n v="117"/>
    <n v="11135169.528800001"/>
  </r>
  <r>
    <x v="13"/>
    <n v="24"/>
    <x v="2"/>
    <x v="1"/>
    <x v="0"/>
    <n v="110381.6271"/>
    <n v="14128848.2688"/>
    <n v="128"/>
    <n v="2649159.0504000001"/>
  </r>
  <r>
    <x v="13"/>
    <n v="24.5"/>
    <x v="2"/>
    <x v="1"/>
    <x v="0"/>
    <n v="659093.48400000005"/>
    <n v="87549584.458000004"/>
    <n v="132.833333333333"/>
    <n v="16147790.358000001"/>
  </r>
  <r>
    <x v="13"/>
    <n v="25"/>
    <x v="2"/>
    <x v="1"/>
    <x v="0"/>
    <n v="445539.15240000002"/>
    <n v="65828409.767099999"/>
    <n v="147.75"/>
    <n v="11138478.810000001"/>
  </r>
  <r>
    <x v="13"/>
    <n v="25.5"/>
    <x v="2"/>
    <x v="1"/>
    <x v="0"/>
    <n v="1105513.9280000001"/>
    <n v="172128518.5896"/>
    <n v="155.69999999999999"/>
    <n v="28190605.164000001"/>
  </r>
  <r>
    <x v="13"/>
    <n v="26"/>
    <x v="2"/>
    <x v="1"/>
    <x v="0"/>
    <n v="1871098.746"/>
    <n v="316465167.90679997"/>
    <n v="169.13333333333301"/>
    <n v="48648567.395999998"/>
  </r>
  <r>
    <x v="13"/>
    <n v="26.5"/>
    <x v="2"/>
    <x v="1"/>
    <x v="0"/>
    <n v="897498.5344"/>
    <n v="149321318.66080001"/>
    <n v="166.375"/>
    <n v="23783711.161600001"/>
  </r>
  <r>
    <x v="13"/>
    <n v="27"/>
    <x v="2"/>
    <x v="1"/>
    <x v="0"/>
    <n v="329253.20610000001"/>
    <n v="57399808.930100001"/>
    <n v="174.333333333333"/>
    <n v="8889836.5647"/>
  </r>
  <r>
    <x v="13"/>
    <n v="27.5"/>
    <x v="2"/>
    <x v="1"/>
    <x v="0"/>
    <n v="450354.3248"/>
    <n v="81964487.113600001"/>
    <n v="182"/>
    <n v="12384743.932"/>
  </r>
  <r>
    <x v="13"/>
    <n v="28"/>
    <x v="2"/>
    <x v="1"/>
    <x v="0"/>
    <n v="112588.5812"/>
    <n v="24431722.1204"/>
    <n v="217"/>
    <n v="3152480.2736"/>
  </r>
  <r>
    <x v="13"/>
    <n v="28.5"/>
    <x v="2"/>
    <x v="1"/>
    <x v="0"/>
    <n v="109278.15"/>
    <n v="24587583.75"/>
    <n v="225"/>
    <n v="3114427.2749999999"/>
  </r>
  <r>
    <x v="13"/>
    <n v="22.5"/>
    <x v="3"/>
    <x v="1"/>
    <x v="0"/>
    <n v="755231.30339999998"/>
    <n v="83075443.373999998"/>
    <n v="110"/>
    <n v="16992704.326499999"/>
  </r>
  <r>
    <x v="13"/>
    <n v="24.5"/>
    <x v="3"/>
    <x v="1"/>
    <x v="0"/>
    <n v="549244.56999999995"/>
    <n v="60416902.700000003"/>
    <n v="110"/>
    <n v="13456491.964999998"/>
  </r>
  <r>
    <x v="13"/>
    <n v="25"/>
    <x v="3"/>
    <x v="1"/>
    <x v="0"/>
    <n v="556923.94050000003"/>
    <n v="77412427.729499996"/>
    <n v="139"/>
    <n v="13923098.512500001"/>
  </r>
  <r>
    <x v="13"/>
    <n v="25.5"/>
    <x v="3"/>
    <x v="1"/>
    <x v="0"/>
    <n v="552756.96400000004"/>
    <n v="80149759.780000001"/>
    <n v="145"/>
    <n v="14095302.582"/>
  </r>
  <r>
    <x v="13"/>
    <n v="28"/>
    <x v="3"/>
    <x v="1"/>
    <x v="0"/>
    <n v="225177.1624"/>
    <n v="45936141.129600003"/>
    <n v="204"/>
    <n v="6304960.5471999999"/>
  </r>
  <r>
    <x v="13"/>
    <n v="29"/>
    <x v="3"/>
    <x v="1"/>
    <x v="0"/>
    <n v="112588.5812"/>
    <n v="26345728.000799999"/>
    <n v="234"/>
    <n v="3265068.8547999999"/>
  </r>
  <r>
    <x v="13"/>
    <n v="25.5"/>
    <x v="6"/>
    <x v="1"/>
    <x v="0"/>
    <n v="331654.17839999998"/>
    <n v="39798501.408"/>
    <n v="120"/>
    <n v="8457181.5492000002"/>
  </r>
  <r>
    <x v="13"/>
    <n v="26.5"/>
    <x v="6"/>
    <x v="1"/>
    <x v="0"/>
    <n v="336561.95039999997"/>
    <n v="49138044.758400001"/>
    <n v="146"/>
    <n v="8918891.6855999995"/>
  </r>
  <r>
    <x v="13"/>
    <n v="27"/>
    <x v="4"/>
    <x v="1"/>
    <x v="0"/>
    <n v="329253.20610000001"/>
    <n v="47412461.678400002"/>
    <n v="144"/>
    <n v="8889836.5647"/>
  </r>
  <r>
    <x v="13"/>
    <n v="30"/>
    <x v="4"/>
    <x v="1"/>
    <x v="0"/>
    <n v="112588.5812"/>
    <n v="34339517.266000003"/>
    <n v="305"/>
    <n v="3377657.4360000002"/>
  </r>
  <r>
    <x v="13"/>
    <n v="28.5"/>
    <x v="5"/>
    <x v="1"/>
    <x v="0"/>
    <n v="109278.15"/>
    <n v="22074186.300000001"/>
    <n v="202"/>
    <n v="3114427.2749999999"/>
  </r>
  <r>
    <x v="14"/>
    <n v="16.5"/>
    <x v="1"/>
    <x v="0"/>
    <x v="0"/>
    <n v="267417.33659999998"/>
    <n v="9894441.4541999996"/>
    <n v="37"/>
    <n v="4412386.0538999997"/>
  </r>
  <r>
    <x v="14"/>
    <n v="17.5"/>
    <x v="1"/>
    <x v="0"/>
    <x v="0"/>
    <n v="901023.04980000004"/>
    <n v="38443650.124799997"/>
    <n v="42.6666666666667"/>
    <n v="15767903.3715"/>
  </r>
  <r>
    <x v="14"/>
    <n v="18.5"/>
    <x v="1"/>
    <x v="0"/>
    <x v="0"/>
    <n v="516950.67700000003"/>
    <n v="22745829.787999999"/>
    <n v="44"/>
    <n v="9563587.5245000012"/>
  </r>
  <r>
    <x v="14"/>
    <n v="19"/>
    <x v="1"/>
    <x v="0"/>
    <x v="0"/>
    <n v="947943.55519999994"/>
    <n v="51188951.980800003"/>
    <n v="54"/>
    <n v="18010927.548799999"/>
  </r>
  <r>
    <x v="14"/>
    <n v="19.5"/>
    <x v="1"/>
    <x v="0"/>
    <x v="0"/>
    <n v="2073561.5471999999"/>
    <n v="118193008.1904"/>
    <n v="57"/>
    <n v="40434450.170400001"/>
  </r>
  <r>
    <x v="14"/>
    <n v="20"/>
    <x v="1"/>
    <x v="0"/>
    <x v="0"/>
    <n v="249611.005"/>
    <n v="17722381.355"/>
    <n v="71"/>
    <n v="4992220.0999999996"/>
  </r>
  <r>
    <x v="14"/>
    <n v="20.5"/>
    <x v="1"/>
    <x v="0"/>
    <x v="0"/>
    <n v="1271475.3444999999"/>
    <n v="91546224.804000005"/>
    <n v="72"/>
    <n v="26065244.562249999"/>
  </r>
  <r>
    <x v="14"/>
    <n v="21"/>
    <x v="2"/>
    <x v="0"/>
    <x v="1"/>
    <n v="4816593.4742999999"/>
    <n v="293812201.93229997"/>
    <n v="61"/>
    <n v="101148462.9603"/>
  </r>
  <r>
    <x v="14"/>
    <n v="21.5"/>
    <x v="2"/>
    <x v="0"/>
    <x v="1"/>
    <n v="3896153.6354999999"/>
    <n v="268834600.8495"/>
    <n v="69"/>
    <n v="83767303.163249999"/>
  </r>
  <r>
    <x v="14"/>
    <n v="22"/>
    <x v="2"/>
    <x v="0"/>
    <x v="1"/>
    <n v="1821324.2796"/>
    <n v="136599320.97"/>
    <n v="75"/>
    <n v="40069134.151199996"/>
  </r>
  <r>
    <x v="14"/>
    <n v="24"/>
    <x v="2"/>
    <x v="0"/>
    <x v="0"/>
    <n v="488583.83960000001"/>
    <n v="45926880.922399998"/>
    <n v="94"/>
    <n v="11726012.1504"/>
  </r>
  <r>
    <x v="14"/>
    <n v="21"/>
    <x v="3"/>
    <x v="0"/>
    <x v="1"/>
    <n v="5070098.3940000003"/>
    <n v="344766690.792"/>
    <n v="68"/>
    <n v="106472066.274"/>
  </r>
  <r>
    <x v="14"/>
    <n v="23"/>
    <x v="6"/>
    <x v="0"/>
    <x v="1"/>
    <n v="1011052.7668"/>
    <n v="97061065.612800002"/>
    <n v="96"/>
    <n v="23254213.636399999"/>
  </r>
  <r>
    <x v="14"/>
    <n v="25.5"/>
    <x v="6"/>
    <x v="0"/>
    <x v="1"/>
    <n v="481660.23180000001"/>
    <n v="64060810.829400003"/>
    <n v="133"/>
    <n v="12282335.9109"/>
  </r>
  <r>
    <x v="14"/>
    <n v="26"/>
    <x v="6"/>
    <x v="0"/>
    <x v="1"/>
    <n v="238204.49280000001"/>
    <n v="29775561.600000001"/>
    <n v="125"/>
    <n v="6193316.8128000004"/>
  </r>
  <r>
    <x v="14"/>
    <n v="28.5"/>
    <x v="4"/>
    <x v="0"/>
    <x v="1"/>
    <n v="251017.81140000001"/>
    <n v="51207633.525600001"/>
    <n v="204"/>
    <n v="7154007.6249000002"/>
  </r>
  <r>
    <x v="14"/>
    <n v="24.5"/>
    <x v="5"/>
    <x v="0"/>
    <x v="1"/>
    <n v="248280.1061"/>
    <n v="29793612.732000001"/>
    <n v="120"/>
    <n v="6082862.5994500006"/>
  </r>
  <r>
    <x v="14"/>
    <n v="27"/>
    <x v="5"/>
    <x v="0"/>
    <x v="1"/>
    <n v="248763.23060000001"/>
    <n v="33334272.900400002"/>
    <n v="134"/>
    <n v="6716607.2262000004"/>
  </r>
  <r>
    <x v="14"/>
    <n v="24"/>
    <x v="2"/>
    <x v="1"/>
    <x v="0"/>
    <n v="977167.67920000001"/>
    <n v="119214456.8624"/>
    <n v="122"/>
    <n v="23452024.300799999"/>
  </r>
  <r>
    <x v="14"/>
    <n v="25"/>
    <x v="2"/>
    <x v="1"/>
    <x v="0"/>
    <n v="239249.46900000001"/>
    <n v="35648170.880999997"/>
    <n v="149"/>
    <n v="5981236.7250000006"/>
  </r>
  <r>
    <x v="14"/>
    <n v="26"/>
    <x v="2"/>
    <x v="1"/>
    <x v="0"/>
    <n v="238204.49280000001"/>
    <n v="39780150.297600001"/>
    <n v="167"/>
    <n v="6193316.8128000004"/>
  </r>
  <r>
    <x v="14"/>
    <n v="27"/>
    <x v="2"/>
    <x v="1"/>
    <x v="0"/>
    <n v="248763.23060000001"/>
    <n v="32339219.978"/>
    <n v="130"/>
    <n v="6716607.2262000004"/>
  </r>
  <r>
    <x v="14"/>
    <n v="24.5"/>
    <x v="6"/>
    <x v="1"/>
    <x v="1"/>
    <n v="248280.1061"/>
    <n v="27062531.5649"/>
    <n v="109"/>
    <n v="6082862.5994500006"/>
  </r>
  <r>
    <x v="14"/>
    <n v="25.5"/>
    <x v="6"/>
    <x v="1"/>
    <x v="1"/>
    <n v="240830.1159"/>
    <n v="35642857.153200001"/>
    <n v="148"/>
    <n v="6141167.9554500002"/>
  </r>
  <r>
    <x v="14"/>
    <n v="27"/>
    <x v="4"/>
    <x v="1"/>
    <x v="0"/>
    <n v="248763.23060000001"/>
    <n v="41294696.279600002"/>
    <n v="166"/>
    <n v="6716607.2262000004"/>
  </r>
  <r>
    <x v="14"/>
    <n v="29"/>
    <x v="7"/>
    <x v="1"/>
    <x v="1"/>
    <n v="231853.87460000001"/>
    <n v="40574428.055"/>
    <n v="175"/>
    <n v="6723762.3634000001"/>
  </r>
  <r>
    <x v="14"/>
    <n v="15"/>
    <x v="1"/>
    <x v="0"/>
    <x v="1"/>
    <n v="300341.01659999997"/>
    <n v="6307161.3486000001"/>
    <n v="21"/>
    <n v="4505115.2489999998"/>
  </r>
  <r>
    <x v="14"/>
    <n v="15.5"/>
    <x v="1"/>
    <x v="0"/>
    <x v="1"/>
    <n v="600682.03319999995"/>
    <n v="16218414.896400001"/>
    <n v="27"/>
    <n v="9310571.5145999994"/>
  </r>
  <r>
    <x v="14"/>
    <n v="16.5"/>
    <x v="1"/>
    <x v="0"/>
    <x v="1"/>
    <n v="267417.33659999998"/>
    <n v="8824772.1077999994"/>
    <n v="33"/>
    <n v="4412386.0538999997"/>
  </r>
  <r>
    <x v="14"/>
    <n v="17.5"/>
    <x v="1"/>
    <x v="0"/>
    <x v="1"/>
    <n v="300341.01659999997"/>
    <n v="12013640.664000001"/>
    <n v="40"/>
    <n v="5255967.7904999992"/>
  </r>
  <r>
    <x v="14"/>
    <n v="18"/>
    <x v="1"/>
    <x v="0"/>
    <x v="1"/>
    <n v="488976.69040000002"/>
    <n v="20048044.306400001"/>
    <n v="41"/>
    <n v="8801580.4272000007"/>
  </r>
  <r>
    <x v="14"/>
    <n v="19.5"/>
    <x v="1"/>
    <x v="0"/>
    <x v="1"/>
    <n v="518390.38679999998"/>
    <n v="27993080.887200002"/>
    <n v="54"/>
    <n v="10108612.5426"/>
  </r>
  <r>
    <x v="14"/>
    <n v="20"/>
    <x v="1"/>
    <x v="0"/>
    <x v="1"/>
    <n v="5990664.1200000001"/>
    <n v="367427399.36000001"/>
    <n v="61.3333333333333"/>
    <n v="119813282.40000001"/>
  </r>
  <r>
    <x v="14"/>
    <n v="19"/>
    <x v="2"/>
    <x v="0"/>
    <x v="1"/>
    <n v="710957.66639999999"/>
    <n v="40287601.096000001"/>
    <n v="56.6666666666667"/>
    <n v="13508195.661599999"/>
  </r>
  <r>
    <x v="14"/>
    <n v="20"/>
    <x v="2"/>
    <x v="0"/>
    <x v="1"/>
    <n v="499222.01"/>
    <n v="32699041.655000001"/>
    <n v="65.5"/>
    <n v="9984440.1999999993"/>
  </r>
  <r>
    <x v="14"/>
    <n v="20.5"/>
    <x v="2"/>
    <x v="0"/>
    <x v="1"/>
    <n v="10426097.824899999"/>
    <n v="678204948.75629997"/>
    <n v="65.048780487804905"/>
    <n v="213735005.41044998"/>
  </r>
  <r>
    <x v="14"/>
    <n v="21"/>
    <x v="2"/>
    <x v="0"/>
    <x v="1"/>
    <n v="3295563.9561000001"/>
    <n v="213704647.3071"/>
    <n v="64.846153846153797"/>
    <n v="69206843.078099996"/>
  </r>
  <r>
    <x v="14"/>
    <n v="21.5"/>
    <x v="2"/>
    <x v="0"/>
    <x v="1"/>
    <n v="8052050.8466999996"/>
    <n v="528058689.39810002"/>
    <n v="65.580645161290306"/>
    <n v="173119093.20405"/>
  </r>
  <r>
    <x v="14"/>
    <n v="22"/>
    <x v="2"/>
    <x v="0"/>
    <x v="1"/>
    <n v="15611350.968"/>
    <n v="1382124939.0336001"/>
    <n v="88.533333333333303"/>
    <n v="343449721.296"/>
  </r>
  <r>
    <x v="14"/>
    <n v="22.5"/>
    <x v="2"/>
    <x v="0"/>
    <x v="1"/>
    <n v="8306231.0175999999"/>
    <n v="696944696.32050002"/>
    <n v="83.90625"/>
    <n v="186890197.896"/>
  </r>
  <r>
    <x v="14"/>
    <n v="23"/>
    <x v="2"/>
    <x v="0"/>
    <x v="1"/>
    <n v="4802500.6423000004"/>
    <n v="495668618.92369998"/>
    <n v="103.210526315789"/>
    <n v="110457514.77290002"/>
  </r>
  <r>
    <x v="14"/>
    <n v="23.5"/>
    <x v="2"/>
    <x v="0"/>
    <x v="1"/>
    <n v="3898070.1269999999"/>
    <n v="424889643.84299999"/>
    <n v="109"/>
    <n v="91604647.984499991"/>
  </r>
  <r>
    <x v="14"/>
    <n v="24.5"/>
    <x v="2"/>
    <x v="0"/>
    <x v="1"/>
    <n v="1241400.5305000001"/>
    <n v="155175066.3125"/>
    <n v="125"/>
    <n v="30414312.997250002"/>
  </r>
  <r>
    <x v="14"/>
    <n v="25"/>
    <x v="2"/>
    <x v="0"/>
    <x v="1"/>
    <n v="1435496.814"/>
    <n v="203601298.11899999"/>
    <n v="141.833333333333"/>
    <n v="35887420.350000001"/>
  </r>
  <r>
    <x v="14"/>
    <n v="25.5"/>
    <x v="2"/>
    <x v="0"/>
    <x v="1"/>
    <n v="240830.1159"/>
    <n v="34438706.573700003"/>
    <n v="143"/>
    <n v="6141167.9554500002"/>
  </r>
  <r>
    <x v="14"/>
    <n v="21"/>
    <x v="3"/>
    <x v="0"/>
    <x v="1"/>
    <n v="1014019.6788"/>
    <n v="65911279.122000001"/>
    <n v="65"/>
    <n v="21294413.254799999"/>
  </r>
  <r>
    <x v="14"/>
    <n v="21.5"/>
    <x v="3"/>
    <x v="0"/>
    <x v="1"/>
    <n v="6493589.3925000001"/>
    <n v="457668180.38340002"/>
    <n v="70.48"/>
    <n v="139612171.93875"/>
  </r>
  <r>
    <x v="14"/>
    <n v="22"/>
    <x v="3"/>
    <x v="0"/>
    <x v="1"/>
    <n v="1040756.7312"/>
    <n v="83260538.496000007"/>
    <n v="80"/>
    <n v="22896648.086400002"/>
  </r>
  <r>
    <x v="14"/>
    <n v="22.5"/>
    <x v="3"/>
    <x v="0"/>
    <x v="1"/>
    <n v="8046661.2982999999"/>
    <n v="639320218.63590002"/>
    <n v="79.451612903225794"/>
    <n v="181049879.21175"/>
  </r>
  <r>
    <x v="14"/>
    <n v="23"/>
    <x v="3"/>
    <x v="0"/>
    <x v="1"/>
    <n v="2022105.5336"/>
    <n v="171373443.97260001"/>
    <n v="84.75"/>
    <n v="46508427.272799999"/>
  </r>
  <r>
    <x v="14"/>
    <n v="23.5"/>
    <x v="3"/>
    <x v="0"/>
    <x v="1"/>
    <n v="1559228.0508000001"/>
    <n v="133054127.0016"/>
    <n v="85.3333333333333"/>
    <n v="36641859.193800002"/>
  </r>
  <r>
    <x v="14"/>
    <n v="24"/>
    <x v="3"/>
    <x v="0"/>
    <x v="1"/>
    <n v="732875.75939999998"/>
    <n v="84280712.331"/>
    <n v="115"/>
    <n v="17589018.2256"/>
  </r>
  <r>
    <x v="14"/>
    <n v="24.5"/>
    <x v="3"/>
    <x v="0"/>
    <x v="1"/>
    <n v="496560.21220000001"/>
    <n v="51642262.068800002"/>
    <n v="104"/>
    <n v="12165725.198900001"/>
  </r>
  <r>
    <x v="14"/>
    <n v="25"/>
    <x v="3"/>
    <x v="0"/>
    <x v="1"/>
    <n v="1196247.345"/>
    <n v="149530918.125"/>
    <n v="125"/>
    <n v="29906183.625"/>
  </r>
  <r>
    <x v="14"/>
    <n v="28.5"/>
    <x v="3"/>
    <x v="0"/>
    <x v="1"/>
    <n v="251017.81140000001"/>
    <n v="46187277.297600001"/>
    <n v="184"/>
    <n v="7154007.6249000002"/>
  </r>
  <r>
    <x v="14"/>
    <n v="23"/>
    <x v="6"/>
    <x v="0"/>
    <x v="1"/>
    <n v="758289.57510000002"/>
    <n v="63443561.116700001"/>
    <n v="83.6666666666667"/>
    <n v="17440660.227299999"/>
  </r>
  <r>
    <x v="14"/>
    <n v="23.5"/>
    <x v="6"/>
    <x v="0"/>
    <x v="1"/>
    <n v="519742.68359999999"/>
    <n v="46257098.840400003"/>
    <n v="89"/>
    <n v="12213953.0646"/>
  </r>
  <r>
    <x v="14"/>
    <n v="24.5"/>
    <x v="6"/>
    <x v="0"/>
    <x v="1"/>
    <n v="496560.21220000001"/>
    <n v="60580345.888400003"/>
    <n v="122"/>
    <n v="12165725.198900001"/>
  </r>
  <r>
    <x v="14"/>
    <n v="25"/>
    <x v="6"/>
    <x v="0"/>
    <x v="1"/>
    <n v="239249.46900000001"/>
    <n v="28949185.749000002"/>
    <n v="121"/>
    <n v="5981236.7250000006"/>
  </r>
  <r>
    <x v="14"/>
    <n v="25.5"/>
    <x v="6"/>
    <x v="0"/>
    <x v="1"/>
    <n v="722490.34770000004"/>
    <n v="91997104.273800001"/>
    <n v="127.333333333333"/>
    <n v="18423503.866350003"/>
  </r>
  <r>
    <x v="14"/>
    <n v="28"/>
    <x v="6"/>
    <x v="0"/>
    <x v="1"/>
    <n v="230318.09039999999"/>
    <n v="40305665.82"/>
    <n v="175"/>
    <n v="6448906.5311999992"/>
  </r>
  <r>
    <x v="14"/>
    <n v="25.5"/>
    <x v="4"/>
    <x v="0"/>
    <x v="1"/>
    <n v="481660.23180000001"/>
    <n v="61652509.670400001"/>
    <n v="128"/>
    <n v="12282335.9109"/>
  </r>
  <r>
    <x v="14"/>
    <n v="26.5"/>
    <x v="4"/>
    <x v="0"/>
    <x v="1"/>
    <n v="233322.8884"/>
    <n v="34531787.483199999"/>
    <n v="148"/>
    <n v="6183056.5426000003"/>
  </r>
  <r>
    <x v="14"/>
    <n v="26.5"/>
    <x v="5"/>
    <x v="0"/>
    <x v="1"/>
    <n v="466645.77679999999"/>
    <n v="63930471.421599999"/>
    <n v="137"/>
    <n v="12366113.085200001"/>
  </r>
  <r>
    <x v="14"/>
    <n v="27.5"/>
    <x v="5"/>
    <x v="0"/>
    <x v="1"/>
    <n v="230866.58470000001"/>
    <n v="42710318.169500001"/>
    <n v="185"/>
    <n v="6348831.0792500004"/>
  </r>
  <r>
    <x v="14"/>
    <n v="28"/>
    <x v="5"/>
    <x v="0"/>
    <x v="1"/>
    <n v="460636.18079999997"/>
    <n v="87520874.351999998"/>
    <n v="190"/>
    <n v="12897813.062399998"/>
  </r>
  <r>
    <x v="14"/>
    <n v="29"/>
    <x v="5"/>
    <x v="0"/>
    <x v="1"/>
    <n v="231853.87460000001"/>
    <n v="48689313.666000001"/>
    <n v="210"/>
    <n v="6723762.3634000001"/>
  </r>
  <r>
    <x v="14"/>
    <n v="30"/>
    <x v="5"/>
    <x v="0"/>
    <x v="1"/>
    <n v="228398.36009999999"/>
    <n v="54130411.343699999"/>
    <n v="237"/>
    <n v="6851950.8029999994"/>
  </r>
  <r>
    <x v="14"/>
    <n v="21"/>
    <x v="2"/>
    <x v="1"/>
    <x v="1"/>
    <n v="2535049.1970000002"/>
    <n v="195198788.169"/>
    <n v="77"/>
    <n v="53236033.137000002"/>
  </r>
  <r>
    <x v="14"/>
    <n v="21.5"/>
    <x v="2"/>
    <x v="1"/>
    <x v="1"/>
    <n v="3116922.9084000001"/>
    <n v="268055370.12239999"/>
    <n v="86"/>
    <n v="67013842.530600004"/>
  </r>
  <r>
    <x v="14"/>
    <n v="23"/>
    <x v="2"/>
    <x v="1"/>
    <x v="1"/>
    <n v="1516579.1502"/>
    <n v="121326332.016"/>
    <n v="80"/>
    <n v="34881320.454599999"/>
  </r>
  <r>
    <x v="14"/>
    <n v="24"/>
    <x v="2"/>
    <x v="1"/>
    <x v="1"/>
    <n v="1221459.5989999999"/>
    <n v="147796611.479"/>
    <n v="121"/>
    <n v="29315030.375999998"/>
  </r>
  <r>
    <x v="14"/>
    <n v="24.5"/>
    <x v="2"/>
    <x v="1"/>
    <x v="1"/>
    <n v="496560.21220000001"/>
    <n v="66539068.434799999"/>
    <n v="134"/>
    <n v="12165725.198900001"/>
  </r>
  <r>
    <x v="14"/>
    <n v="26.5"/>
    <x v="2"/>
    <x v="1"/>
    <x v="1"/>
    <n v="933291.55359999998"/>
    <n v="148393357.02239999"/>
    <n v="159"/>
    <n v="24732226.170400001"/>
  </r>
  <r>
    <x v="14"/>
    <n v="27.5"/>
    <x v="2"/>
    <x v="1"/>
    <x v="1"/>
    <n v="461733.16940000001"/>
    <n v="88652768.524800003"/>
    <n v="192"/>
    <n v="12697662.158500001"/>
  </r>
  <r>
    <x v="14"/>
    <n v="28"/>
    <x v="2"/>
    <x v="1"/>
    <x v="1"/>
    <n v="230318.09039999999"/>
    <n v="47215208.531999998"/>
    <n v="205"/>
    <n v="6448906.5311999992"/>
  </r>
  <r>
    <x v="14"/>
    <n v="23"/>
    <x v="3"/>
    <x v="1"/>
    <x v="1"/>
    <n v="2022105.5336"/>
    <n v="214343186.5616"/>
    <n v="106"/>
    <n v="46508427.272799999"/>
  </r>
  <r>
    <x v="14"/>
    <n v="23.5"/>
    <x v="3"/>
    <x v="1"/>
    <x v="1"/>
    <n v="2598713.4180000001"/>
    <n v="327437890.66799998"/>
    <n v="126"/>
    <n v="61069765.322999999"/>
  </r>
  <r>
    <x v="14"/>
    <n v="24"/>
    <x v="3"/>
    <x v="1"/>
    <x v="1"/>
    <n v="4397254.5564000001"/>
    <n v="544038105.39460003"/>
    <n v="123.722222222222"/>
    <n v="105534109.3536"/>
  </r>
  <r>
    <x v="14"/>
    <n v="24.5"/>
    <x v="3"/>
    <x v="1"/>
    <x v="1"/>
    <n v="993120.42440000002"/>
    <n v="121160691.77680001"/>
    <n v="122"/>
    <n v="24331450.397800002"/>
  </r>
  <r>
    <x v="14"/>
    <n v="25"/>
    <x v="3"/>
    <x v="1"/>
    <x v="1"/>
    <n v="1674746.2830000001"/>
    <n v="196184564.58000001"/>
    <n v="117.142857142857"/>
    <n v="41868657.075000003"/>
  </r>
  <r>
    <x v="14"/>
    <n v="26.5"/>
    <x v="3"/>
    <x v="1"/>
    <x v="1"/>
    <n v="1166614.442"/>
    <n v="172658937.41600001"/>
    <n v="148"/>
    <n v="30915282.713"/>
  </r>
  <r>
    <x v="14"/>
    <n v="25.5"/>
    <x v="6"/>
    <x v="1"/>
    <x v="1"/>
    <n v="722490.34770000004"/>
    <n v="98981177.634900004"/>
    <n v="137"/>
    <n v="18423503.866350003"/>
  </r>
  <r>
    <x v="14"/>
    <n v="26"/>
    <x v="6"/>
    <x v="1"/>
    <x v="1"/>
    <n v="2382044.9279999998"/>
    <n v="316335566.43839997"/>
    <n v="132.80000000000001"/>
    <n v="61933168.127999999"/>
  </r>
  <r>
    <x v="14"/>
    <n v="27"/>
    <x v="6"/>
    <x v="1"/>
    <x v="1"/>
    <n v="746289.69180000003"/>
    <n v="108212005.311"/>
    <n v="145"/>
    <n v="20149821.678600002"/>
  </r>
  <r>
    <x v="14"/>
    <n v="24.5"/>
    <x v="4"/>
    <x v="1"/>
    <x v="1"/>
    <n v="248280.1061"/>
    <n v="27062531.5649"/>
    <n v="109"/>
    <n v="6082862.5994500006"/>
  </r>
  <r>
    <x v="14"/>
    <n v="25.5"/>
    <x v="4"/>
    <x v="1"/>
    <x v="1"/>
    <n v="1444980.6954000001"/>
    <n v="200852316.66060001"/>
    <n v="139"/>
    <n v="36847007.732700005"/>
  </r>
  <r>
    <x v="14"/>
    <n v="27"/>
    <x v="4"/>
    <x v="1"/>
    <x v="1"/>
    <n v="746289.69180000003"/>
    <n v="111943453.77"/>
    <n v="150"/>
    <n v="20149821.678600002"/>
  </r>
  <r>
    <x v="14"/>
    <n v="27.5"/>
    <x v="4"/>
    <x v="1"/>
    <x v="1"/>
    <n v="461733.16940000001"/>
    <n v="73877307.104000002"/>
    <n v="160"/>
    <n v="12697662.158500001"/>
  </r>
  <r>
    <x v="14"/>
    <n v="26.5"/>
    <x v="5"/>
    <x v="1"/>
    <x v="1"/>
    <n v="933291.55359999998"/>
    <n v="145593482.36160001"/>
    <n v="156"/>
    <n v="24732226.170400001"/>
  </r>
  <r>
    <x v="14"/>
    <n v="27.5"/>
    <x v="5"/>
    <x v="1"/>
    <x v="1"/>
    <n v="692599.75410000002"/>
    <n v="93500966.803499997"/>
    <n v="135"/>
    <n v="19046493.237750001"/>
  </r>
  <r>
    <x v="14"/>
    <n v="28"/>
    <x v="5"/>
    <x v="1"/>
    <x v="1"/>
    <n v="230318.09039999999"/>
    <n v="40766302.000799999"/>
    <n v="177"/>
    <n v="6448906.5311999992"/>
  </r>
  <r>
    <x v="14"/>
    <n v="29"/>
    <x v="5"/>
    <x v="1"/>
    <x v="1"/>
    <n v="463707.74920000002"/>
    <n v="95060088.585999995"/>
    <n v="205"/>
    <n v="13447524.7268"/>
  </r>
  <r>
    <x v="14"/>
    <n v="31.5"/>
    <x v="5"/>
    <x v="1"/>
    <x v="1"/>
    <n v="231853.87460000001"/>
    <n v="60282007.395999998"/>
    <n v="260"/>
    <n v="7303397.0499"/>
  </r>
  <r>
    <x v="14"/>
    <n v="26.5"/>
    <x v="7"/>
    <x v="1"/>
    <x v="1"/>
    <n v="933291.55359999998"/>
    <n v="137193858.37920001"/>
    <n v="147"/>
    <n v="24732226.170400001"/>
  </r>
  <r>
    <x v="14"/>
    <n v="28"/>
    <x v="7"/>
    <x v="1"/>
    <x v="1"/>
    <n v="230318.09039999999"/>
    <n v="41226938.181599997"/>
    <n v="179"/>
    <n v="6448906.5311999992"/>
  </r>
  <r>
    <x v="14"/>
    <n v="30"/>
    <x v="7"/>
    <x v="1"/>
    <x v="1"/>
    <n v="228398.36009999999"/>
    <n v="49334045.781599998"/>
    <n v="216"/>
    <n v="6851950.8029999994"/>
  </r>
  <r>
    <x v="14"/>
    <n v="29"/>
    <x v="8"/>
    <x v="1"/>
    <x v="1"/>
    <n v="231853.87460000001"/>
    <n v="41269989.678800002"/>
    <n v="178"/>
    <n v="6723762.3634000001"/>
  </r>
  <r>
    <x v="14"/>
    <n v="29.5"/>
    <x v="8"/>
    <x v="1"/>
    <x v="1"/>
    <n v="231853.87460000001"/>
    <n v="41965551.302599996"/>
    <n v="181"/>
    <n v="6839689.3007000005"/>
  </r>
  <r>
    <x v="14"/>
    <n v="13.5"/>
    <x v="1"/>
    <x v="0"/>
    <x v="0"/>
    <n v="341495.6165"/>
    <n v="4780938.6310000001"/>
    <n v="14"/>
    <n v="4610190.8227500003"/>
  </r>
  <r>
    <x v="14"/>
    <n v="15"/>
    <x v="1"/>
    <x v="0"/>
    <x v="0"/>
    <n v="600682.03319999995"/>
    <n v="13215004.7304"/>
    <n v="22"/>
    <n v="9010230.4979999997"/>
  </r>
  <r>
    <x v="14"/>
    <n v="15.5"/>
    <x v="1"/>
    <x v="0"/>
    <x v="0"/>
    <n v="1201364.0663999999"/>
    <n v="31836147.759599999"/>
    <n v="26.5"/>
    <n v="18621143.029199999"/>
  </r>
  <r>
    <x v="14"/>
    <n v="16"/>
    <x v="1"/>
    <x v="0"/>
    <x v="0"/>
    <n v="777559.24979999999"/>
    <n v="23326777.493999999"/>
    <n v="30"/>
    <n v="12440947.9968"/>
  </r>
  <r>
    <x v="14"/>
    <n v="16.5"/>
    <x v="1"/>
    <x v="0"/>
    <x v="0"/>
    <n v="2139338.6927999998"/>
    <n v="67924003.496399999"/>
    <n v="31.75"/>
    <n v="35299088.431199998"/>
  </r>
  <r>
    <x v="14"/>
    <n v="17"/>
    <x v="1"/>
    <x v="0"/>
    <x v="0"/>
    <n v="1555118.4996"/>
    <n v="59872062.2346"/>
    <n v="38.5"/>
    <n v="26437014.4932"/>
  </r>
  <r>
    <x v="14"/>
    <n v="17.5"/>
    <x v="1"/>
    <x v="0"/>
    <x v="0"/>
    <n v="1501705.0830000001"/>
    <n v="58266157.220399998"/>
    <n v="38.799999999999997"/>
    <n v="26279838.952500001"/>
  </r>
  <r>
    <x v="14"/>
    <n v="18"/>
    <x v="1"/>
    <x v="0"/>
    <x v="0"/>
    <n v="2933860.1423999998"/>
    <n v="122977637.6356"/>
    <n v="41.9166666666667"/>
    <n v="52809482.563199997"/>
  </r>
  <r>
    <x v="14"/>
    <n v="18.5"/>
    <x v="1"/>
    <x v="0"/>
    <x v="0"/>
    <n v="3360179.4005"/>
    <n v="161547086.5625"/>
    <n v="48.076923076923102"/>
    <n v="62163318.909249999"/>
  </r>
  <r>
    <x v="14"/>
    <n v="19"/>
    <x v="1"/>
    <x v="0"/>
    <x v="0"/>
    <n v="3317802.4432000001"/>
    <n v="170629839.93599999"/>
    <n v="51.428571428571402"/>
    <n v="63038246.4208"/>
  </r>
  <r>
    <x v="14"/>
    <n v="19.5"/>
    <x v="1"/>
    <x v="0"/>
    <x v="0"/>
    <n v="12441369.283199999"/>
    <n v="682979334.60899997"/>
    <n v="54.8958333333333"/>
    <n v="242606701.02239999"/>
  </r>
  <r>
    <x v="14"/>
    <n v="20"/>
    <x v="1"/>
    <x v="0"/>
    <x v="0"/>
    <n v="9984440.1999999993"/>
    <n v="623278679.48500001"/>
    <n v="62.424999999999997"/>
    <n v="199688804"/>
  </r>
  <r>
    <x v="14"/>
    <n v="20.5"/>
    <x v="1"/>
    <x v="0"/>
    <x v="0"/>
    <n v="20089310.443100002"/>
    <n v="1318774227.3153999"/>
    <n v="65.645569620253198"/>
    <n v="411830864.08355004"/>
  </r>
  <r>
    <x v="14"/>
    <n v="21"/>
    <x v="1"/>
    <x v="0"/>
    <x v="0"/>
    <n v="23829462.4518"/>
    <n v="1700003991.5081999"/>
    <n v="71.340425531914903"/>
    <n v="500418711.4878"/>
  </r>
  <r>
    <x v="14"/>
    <n v="21.5"/>
    <x v="1"/>
    <x v="0"/>
    <x v="0"/>
    <n v="11168973.755100001"/>
    <n v="905985592.04159999"/>
    <n v="81.116279069767401"/>
    <n v="240132935.73465002"/>
  </r>
  <r>
    <x v="14"/>
    <n v="22"/>
    <x v="1"/>
    <x v="0"/>
    <x v="0"/>
    <n v="5463972.8388"/>
    <n v="465998826.39480001"/>
    <n v="85.285714285714306"/>
    <n v="120207402.4536"/>
  </r>
  <r>
    <x v="14"/>
    <n v="22.5"/>
    <x v="1"/>
    <x v="0"/>
    <x v="0"/>
    <n v="3893545.7895"/>
    <n v="358984921.79189998"/>
    <n v="92.2"/>
    <n v="87604780.263750002"/>
  </r>
  <r>
    <x v="14"/>
    <n v="23"/>
    <x v="1"/>
    <x v="0"/>
    <x v="0"/>
    <n v="3285921.4920999999"/>
    <n v="340472019.21990001"/>
    <n v="103.615384615385"/>
    <n v="75576194.318299994"/>
  </r>
  <r>
    <x v="14"/>
    <n v="23.5"/>
    <x v="1"/>
    <x v="0"/>
    <x v="0"/>
    <n v="1819099.3925999999"/>
    <n v="191005436.22299999"/>
    <n v="105"/>
    <n v="42748835.726099998"/>
  </r>
  <r>
    <x v="14"/>
    <n v="18.5"/>
    <x v="2"/>
    <x v="0"/>
    <x v="0"/>
    <n v="1033901.3540000001"/>
    <n v="46525560.93"/>
    <n v="45"/>
    <n v="19127175.049000002"/>
  </r>
  <r>
    <x v="14"/>
    <n v="19.5"/>
    <x v="2"/>
    <x v="0"/>
    <x v="0"/>
    <n v="3369537.5142000001"/>
    <n v="192322833.50279999"/>
    <n v="57.076923076923102"/>
    <n v="65705981.526900001"/>
  </r>
  <r>
    <x v="14"/>
    <n v="20"/>
    <x v="2"/>
    <x v="0"/>
    <x v="0"/>
    <n v="1497666.03"/>
    <n v="87363851.75"/>
    <n v="58.3333333333333"/>
    <n v="29953320.600000001"/>
  </r>
  <r>
    <x v="14"/>
    <n v="20.5"/>
    <x v="2"/>
    <x v="0"/>
    <x v="0"/>
    <n v="3051540.8267999999"/>
    <n v="200893104.43099999"/>
    <n v="65.8333333333333"/>
    <n v="62556586.9494"/>
  </r>
  <r>
    <x v="14"/>
    <n v="21"/>
    <x v="2"/>
    <x v="0"/>
    <x v="0"/>
    <n v="1521029.5182"/>
    <n v="115851748.3029"/>
    <n v="76.1666666666667"/>
    <n v="31941619.882200003"/>
  </r>
  <r>
    <x v="14"/>
    <n v="21.5"/>
    <x v="2"/>
    <x v="0"/>
    <x v="0"/>
    <n v="6233845.8168000001"/>
    <n v="532474330.185"/>
    <n v="85.4166666666667"/>
    <n v="134027685.06120001"/>
  </r>
  <r>
    <x v="14"/>
    <n v="22"/>
    <x v="2"/>
    <x v="0"/>
    <x v="0"/>
    <n v="2601891.8280000002"/>
    <n v="241975940.00400001"/>
    <n v="93"/>
    <n v="57241620.216000006"/>
  </r>
  <r>
    <x v="14"/>
    <n v="22.5"/>
    <x v="2"/>
    <x v="0"/>
    <x v="0"/>
    <n v="8565800.7368999999"/>
    <n v="835035786.98810005"/>
    <n v="97.484848484848499"/>
    <n v="192730516.58024999"/>
  </r>
  <r>
    <x v="14"/>
    <n v="23"/>
    <x v="2"/>
    <x v="0"/>
    <x v="0"/>
    <n v="1011052.7668"/>
    <n v="97061065.612800002"/>
    <n v="96"/>
    <n v="23254213.636399999"/>
  </r>
  <r>
    <x v="14"/>
    <n v="23.5"/>
    <x v="2"/>
    <x v="0"/>
    <x v="0"/>
    <n v="6496783.5449999999"/>
    <n v="747909721.70039999"/>
    <n v="115.12"/>
    <n v="152674413.3075"/>
  </r>
  <r>
    <x v="14"/>
    <n v="24"/>
    <x v="2"/>
    <x v="0"/>
    <x v="0"/>
    <n v="1710043.4386"/>
    <n v="209602467.1884"/>
    <n v="122.571428571429"/>
    <n v="41041042.5264"/>
  </r>
  <r>
    <x v="14"/>
    <n v="24.5"/>
    <x v="2"/>
    <x v="0"/>
    <x v="0"/>
    <n v="1489680.6366000001"/>
    <n v="195893003.71290001"/>
    <n v="131.5"/>
    <n v="36497175.596700005"/>
  </r>
  <r>
    <x v="14"/>
    <n v="25"/>
    <x v="2"/>
    <x v="0"/>
    <x v="0"/>
    <n v="1435496.814"/>
    <n v="167953127.23800001"/>
    <n v="117"/>
    <n v="35887420.350000001"/>
  </r>
  <r>
    <x v="14"/>
    <n v="25.5"/>
    <x v="2"/>
    <x v="0"/>
    <x v="0"/>
    <n v="240830.1159"/>
    <n v="38051158.312200002"/>
    <n v="158"/>
    <n v="6141167.9554500002"/>
  </r>
  <r>
    <x v="14"/>
    <n v="26.5"/>
    <x v="2"/>
    <x v="0"/>
    <x v="0"/>
    <n v="233322.8884"/>
    <n v="30098652.603599999"/>
    <n v="129"/>
    <n v="6183056.5426000003"/>
  </r>
  <r>
    <x v="14"/>
    <n v="23"/>
    <x v="3"/>
    <x v="0"/>
    <x v="0"/>
    <n v="1011052.7668"/>
    <n v="86950537.944800004"/>
    <n v="86"/>
    <n v="23254213.636399999"/>
  </r>
  <r>
    <x v="14"/>
    <n v="24"/>
    <x v="3"/>
    <x v="0"/>
    <x v="0"/>
    <n v="977167.67920000001"/>
    <n v="108954196.2308"/>
    <n v="111.5"/>
    <n v="23452024.300799999"/>
  </r>
  <r>
    <x v="14"/>
    <n v="25"/>
    <x v="3"/>
    <x v="0"/>
    <x v="0"/>
    <n v="239249.46900000001"/>
    <n v="25599693.182999998"/>
    <n v="107"/>
    <n v="5981236.7250000006"/>
  </r>
  <r>
    <x v="14"/>
    <n v="27"/>
    <x v="3"/>
    <x v="0"/>
    <x v="0"/>
    <n v="248763.23060000001"/>
    <n v="43782328.585600004"/>
    <n v="176"/>
    <n v="6716607.2262000004"/>
  </r>
  <r>
    <x v="14"/>
    <n v="21.5"/>
    <x v="6"/>
    <x v="0"/>
    <x v="0"/>
    <n v="1298717.8785000001"/>
    <n v="79221790.588499993"/>
    <n v="61"/>
    <n v="27922434.387750003"/>
  </r>
  <r>
    <x v="14"/>
    <n v="25.5"/>
    <x v="6"/>
    <x v="0"/>
    <x v="0"/>
    <n v="481660.23180000001"/>
    <n v="68636583.031499997"/>
    <n v="142.5"/>
    <n v="12282335.9109"/>
  </r>
  <r>
    <x v="14"/>
    <n v="30"/>
    <x v="6"/>
    <x v="0"/>
    <x v="0"/>
    <n v="228398.36009999999"/>
    <n v="44537680.219499998"/>
    <n v="195"/>
    <n v="6851950.8029999994"/>
  </r>
  <r>
    <x v="14"/>
    <n v="27.5"/>
    <x v="5"/>
    <x v="0"/>
    <x v="0"/>
    <n v="230866.58470000001"/>
    <n v="36707786.967299998"/>
    <n v="159"/>
    <n v="6348831.0792500004"/>
  </r>
  <r>
    <x v="14"/>
    <n v="22"/>
    <x v="1"/>
    <x v="1"/>
    <x v="0"/>
    <n v="2081513.4624000001"/>
    <n v="189417725.07839999"/>
    <n v="91"/>
    <n v="45793296.172800004"/>
  </r>
  <r>
    <x v="14"/>
    <n v="22"/>
    <x v="2"/>
    <x v="1"/>
    <x v="0"/>
    <n v="1040756.7312"/>
    <n v="89505078.883200005"/>
    <n v="86"/>
    <n v="22896648.086400002"/>
  </r>
  <r>
    <x v="14"/>
    <n v="23"/>
    <x v="2"/>
    <x v="1"/>
    <x v="0"/>
    <n v="758289.57510000002"/>
    <n v="88719880.286699995"/>
    <n v="117"/>
    <n v="17440660.227299999"/>
  </r>
  <r>
    <x v="14"/>
    <n v="23.5"/>
    <x v="2"/>
    <x v="1"/>
    <x v="0"/>
    <n v="259871.34179999999"/>
    <n v="32224046.383200001"/>
    <n v="124"/>
    <n v="6106976.5323000001"/>
  </r>
  <r>
    <x v="14"/>
    <n v="24"/>
    <x v="2"/>
    <x v="1"/>
    <x v="0"/>
    <n v="244291.9198"/>
    <n v="31269365.7344"/>
    <n v="128"/>
    <n v="5863006.0751999998"/>
  </r>
  <r>
    <x v="14"/>
    <n v="24.5"/>
    <x v="2"/>
    <x v="1"/>
    <x v="0"/>
    <n v="1737960.7427000001"/>
    <n v="229907378.24860001"/>
    <n v="132.28571428571399"/>
    <n v="42580038.196150005"/>
  </r>
  <r>
    <x v="14"/>
    <n v="25"/>
    <x v="2"/>
    <x v="1"/>
    <x v="0"/>
    <n v="1913995.7520000001"/>
    <n v="288774109.083"/>
    <n v="150.875"/>
    <n v="47849893.800000004"/>
  </r>
  <r>
    <x v="14"/>
    <n v="25.5"/>
    <x v="2"/>
    <x v="1"/>
    <x v="0"/>
    <n v="1444980.6954000001"/>
    <n v="223008687.32339999"/>
    <n v="154.333333333333"/>
    <n v="36847007.732700005"/>
  </r>
  <r>
    <x v="14"/>
    <n v="26"/>
    <x v="2"/>
    <x v="1"/>
    <x v="0"/>
    <n v="3573067.392"/>
    <n v="586221256.78079998"/>
    <n v="164.066666666667"/>
    <n v="92899752.192000002"/>
  </r>
  <r>
    <x v="14"/>
    <n v="26.5"/>
    <x v="2"/>
    <x v="1"/>
    <x v="0"/>
    <n v="1633260.2187999999"/>
    <n v="270654550.54400003"/>
    <n v="165.71428571428601"/>
    <n v="43281395.798199996"/>
  </r>
  <r>
    <x v="14"/>
    <n v="27"/>
    <x v="2"/>
    <x v="1"/>
    <x v="0"/>
    <n v="746289.69180000003"/>
    <n v="130103169.6038"/>
    <n v="174.333333333333"/>
    <n v="20149821.678600002"/>
  </r>
  <r>
    <x v="14"/>
    <n v="27.5"/>
    <x v="2"/>
    <x v="1"/>
    <x v="0"/>
    <n v="923466.33880000003"/>
    <n v="168070873.66159999"/>
    <n v="182"/>
    <n v="25395324.317000002"/>
  </r>
  <r>
    <x v="14"/>
    <n v="28"/>
    <x v="2"/>
    <x v="1"/>
    <x v="0"/>
    <n v="460636.18079999997"/>
    <n v="99958051.233600006"/>
    <n v="217"/>
    <n v="12897813.062399998"/>
  </r>
  <r>
    <x v="14"/>
    <n v="28.5"/>
    <x v="2"/>
    <x v="1"/>
    <x v="0"/>
    <n v="251017.81140000001"/>
    <n v="56479007.564999998"/>
    <n v="225"/>
    <n v="7154007.6249000002"/>
  </r>
  <r>
    <x v="14"/>
    <n v="22.5"/>
    <x v="3"/>
    <x v="1"/>
    <x v="0"/>
    <n v="2855266.9123"/>
    <n v="314079360.35299999"/>
    <n v="110"/>
    <n v="64243505.526749998"/>
  </r>
  <r>
    <x v="14"/>
    <n v="24.5"/>
    <x v="3"/>
    <x v="1"/>
    <x v="0"/>
    <n v="993120.42440000002"/>
    <n v="109243246.684"/>
    <n v="110"/>
    <n v="24331450.397800002"/>
  </r>
  <r>
    <x v="14"/>
    <n v="25"/>
    <x v="3"/>
    <x v="1"/>
    <x v="0"/>
    <n v="478498.93800000002"/>
    <n v="66511352.381999999"/>
    <n v="139"/>
    <n v="11962473.450000001"/>
  </r>
  <r>
    <x v="14"/>
    <n v="25.5"/>
    <x v="3"/>
    <x v="1"/>
    <x v="0"/>
    <n v="1444980.6954000001"/>
    <n v="209522200.833"/>
    <n v="145"/>
    <n v="36847007.732700005"/>
  </r>
  <r>
    <x v="14"/>
    <n v="28"/>
    <x v="3"/>
    <x v="1"/>
    <x v="0"/>
    <n v="230318.09039999999"/>
    <n v="46984890.441600002"/>
    <n v="204"/>
    <n v="6448906.5311999992"/>
  </r>
  <r>
    <x v="14"/>
    <n v="29"/>
    <x v="3"/>
    <x v="1"/>
    <x v="0"/>
    <n v="231853.87460000001"/>
    <n v="54253806.656400003"/>
    <n v="234"/>
    <n v="6723762.3634000001"/>
  </r>
  <r>
    <x v="14"/>
    <n v="25.5"/>
    <x v="6"/>
    <x v="1"/>
    <x v="0"/>
    <n v="481660.23180000001"/>
    <n v="57799227.816"/>
    <n v="120"/>
    <n v="12282335.9109"/>
  </r>
  <r>
    <x v="14"/>
    <n v="26.5"/>
    <x v="6"/>
    <x v="1"/>
    <x v="0"/>
    <n v="2099905.9956"/>
    <n v="306586275.35759997"/>
    <n v="146"/>
    <n v="55647508.883400001"/>
  </r>
  <r>
    <x v="14"/>
    <n v="27.5"/>
    <x v="6"/>
    <x v="1"/>
    <x v="0"/>
    <n v="230866.58470000001"/>
    <n v="41325118.661300004"/>
    <n v="179"/>
    <n v="6348831.0792500004"/>
  </r>
  <r>
    <x v="14"/>
    <n v="28.5"/>
    <x v="6"/>
    <x v="1"/>
    <x v="0"/>
    <n v="251017.81140000001"/>
    <n v="40413867.635399997"/>
    <n v="161"/>
    <n v="7154007.6249000002"/>
  </r>
  <r>
    <x v="14"/>
    <n v="26"/>
    <x v="4"/>
    <x v="1"/>
    <x v="0"/>
    <n v="238204.49280000001"/>
    <n v="29775561.600000001"/>
    <n v="125"/>
    <n v="6193316.8128000004"/>
  </r>
  <r>
    <x v="14"/>
    <n v="27"/>
    <x v="4"/>
    <x v="1"/>
    <x v="0"/>
    <n v="995052.92240000004"/>
    <n v="145775253.13159999"/>
    <n v="146.5"/>
    <n v="26866428.904800002"/>
  </r>
  <r>
    <x v="14"/>
    <n v="30"/>
    <x v="4"/>
    <x v="1"/>
    <x v="0"/>
    <n v="228398.36009999999"/>
    <n v="69661499.830500007"/>
    <n v="305"/>
    <n v="6851950.8029999994"/>
  </r>
  <r>
    <x v="14"/>
    <n v="28.5"/>
    <x v="5"/>
    <x v="1"/>
    <x v="0"/>
    <n v="251017.81140000001"/>
    <n v="50705597.902800001"/>
    <n v="202"/>
    <n v="7154007.6249000002"/>
  </r>
  <r>
    <x v="15"/>
    <m/>
    <x v="13"/>
    <x v="2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J19" firstHeaderRow="1" firstDataRow="3" firstDataCol="1" rowPageCount="1" colPageCount="1"/>
  <pivotFields count="9">
    <pivotField multipleItemSelectionAllowed="1" showAll="0"/>
    <pivotField showAll="0"/>
    <pivotField axis="axisRow" showAll="0">
      <items count="14">
        <item x="0"/>
        <item x="1"/>
        <item x="2"/>
        <item x="3"/>
        <item x="6"/>
        <item x="4"/>
        <item x="5"/>
        <item x="7"/>
        <item x="8"/>
        <item x="10"/>
        <item x="11"/>
        <item x="12"/>
        <item h="1" x="9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4" item="1" hier="-1"/>
  </pageFields>
  <dataFields count="3">
    <dataField name="Sum of number" fld="5" baseField="2" baseItem="0"/>
    <dataField name="Sum of biomass_g" fld="6" baseField="2" baseItem="0"/>
    <dataField name="Sum of Total Length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D14" firstHeaderRow="0" firstDataRow="1" firstDataCol="1" rowPageCount="1" colPageCount="1"/>
  <pivotFields count="9">
    <pivotField multipleItemSelectionAllowed="1" showAll="0"/>
    <pivotField showAll="0"/>
    <pivotField axis="axisRow" showAll="0">
      <items count="15">
        <item x="0"/>
        <item x="1"/>
        <item x="2"/>
        <item x="3"/>
        <item x="6"/>
        <item x="4"/>
        <item x="5"/>
        <item x="7"/>
        <item x="8"/>
        <item x="10"/>
        <item x="11"/>
        <item x="12"/>
        <item h="1" x="13"/>
        <item h="1" x="9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Sum of number" fld="5" baseField="2" baseItem="0"/>
    <dataField name="Sum of biomass_g" fld="6" baseField="2" baseItem="0"/>
    <dataField name="Sum of Total Length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" firstHeaderRow="0" firstDataRow="1" firstDataCol="1" rowPageCount="1" colPageCount="1"/>
  <pivotFields count="9">
    <pivotField axis="axisRow" showAll="0" sortType="ascending">
      <items count="22">
        <item m="1" x="18"/>
        <item m="1" x="17"/>
        <item m="1" x="19"/>
        <item m="1" x="20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showAll="0"/>
    <pivotField showAll="0"/>
    <pivotField showAll="0"/>
    <pivotField axis="axisPage" showAll="0">
      <items count="4">
        <item sd="0" x="1"/>
        <item x="0"/>
        <item x="2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7">
    <i>
      <x v="5"/>
    </i>
    <i>
      <x v="6"/>
    </i>
    <i>
      <x v="7"/>
    </i>
    <i>
      <x v="8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0" hier="-1"/>
  </pageFields>
  <dataFields count="2">
    <dataField name="Sum of number" fld="5" baseField="0" baseItem="3"/>
    <dataField name="Sum of biomass_g" fld="6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21" firstHeaderRow="1" firstDataRow="3" firstDataCol="1" rowPageCount="1" colPageCount="1"/>
  <pivotFields count="9">
    <pivotField axis="axisRow" showAll="0" sortType="ascending">
      <items count="22">
        <item m="1" x="18"/>
        <item m="1" x="17"/>
        <item m="1" x="19"/>
        <item m="1" x="20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axis="axisPage" showAll="0">
      <items count="4">
        <item sd="0" x="1"/>
        <item x="0"/>
        <item x="2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16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4" item="1" hier="-1"/>
  </pageFields>
  <dataFields count="2">
    <dataField name="Sum of number" fld="5" baseField="0" baseItem="3"/>
    <dataField name="Sum of biomass_g" fld="6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opLeftCell="A22" workbookViewId="0">
      <selection activeCell="B26" sqref="B26"/>
    </sheetView>
  </sheetViews>
  <sheetFormatPr defaultRowHeight="15" x14ac:dyDescent="0.25"/>
  <cols>
    <col min="1" max="1" width="8.85546875" customWidth="1"/>
    <col min="2" max="2" width="204.7109375" bestFit="1" customWidth="1"/>
  </cols>
  <sheetData>
    <row r="1" spans="1:2" x14ac:dyDescent="0.25">
      <c r="A1" s="87" t="s">
        <v>74</v>
      </c>
      <c r="B1" s="87"/>
    </row>
    <row r="2" spans="1:2" s="86" customFormat="1" x14ac:dyDescent="0.25">
      <c r="A2" s="118" t="s">
        <v>66</v>
      </c>
    </row>
    <row r="3" spans="1:2" s="86" customFormat="1" x14ac:dyDescent="0.25">
      <c r="A3" s="86" t="s">
        <v>32</v>
      </c>
    </row>
    <row r="4" spans="1:2" s="86" customFormat="1" x14ac:dyDescent="0.25">
      <c r="A4" s="86" t="s">
        <v>75</v>
      </c>
    </row>
    <row r="5" spans="1:2" s="86" customFormat="1" x14ac:dyDescent="0.25">
      <c r="A5" s="86" t="s">
        <v>76</v>
      </c>
    </row>
    <row r="6" spans="1:2" s="86" customFormat="1" x14ac:dyDescent="0.25">
      <c r="B6" s="86" t="s">
        <v>33</v>
      </c>
    </row>
    <row r="7" spans="1:2" s="86" customFormat="1" x14ac:dyDescent="0.25">
      <c r="B7" s="86" t="s">
        <v>77</v>
      </c>
    </row>
    <row r="8" spans="1:2" s="86" customFormat="1" x14ac:dyDescent="0.25">
      <c r="B8" s="86" t="s">
        <v>78</v>
      </c>
    </row>
    <row r="9" spans="1:2" s="86" customFormat="1" x14ac:dyDescent="0.25">
      <c r="B9" s="86" t="s">
        <v>79</v>
      </c>
    </row>
    <row r="10" spans="1:2" s="86" customFormat="1" x14ac:dyDescent="0.25">
      <c r="B10" s="86" t="s">
        <v>81</v>
      </c>
    </row>
    <row r="11" spans="1:2" s="86" customFormat="1" x14ac:dyDescent="0.25">
      <c r="B11" s="86" t="s">
        <v>80</v>
      </c>
    </row>
    <row r="12" spans="1:2" s="86" customFormat="1" x14ac:dyDescent="0.25">
      <c r="B12" s="86" t="s">
        <v>82</v>
      </c>
    </row>
    <row r="13" spans="1:2" s="86" customFormat="1" x14ac:dyDescent="0.25">
      <c r="B13" s="86" t="s">
        <v>83</v>
      </c>
    </row>
    <row r="14" spans="1:2" s="86" customFormat="1" x14ac:dyDescent="0.25">
      <c r="B14" s="86" t="s">
        <v>84</v>
      </c>
    </row>
    <row r="15" spans="1:2" s="86" customFormat="1" x14ac:dyDescent="0.25">
      <c r="B15" s="86" t="s">
        <v>85</v>
      </c>
    </row>
    <row r="16" spans="1:2" s="86" customFormat="1" x14ac:dyDescent="0.25">
      <c r="B16" s="86" t="s">
        <v>86</v>
      </c>
    </row>
    <row r="17" spans="1:2" s="86" customFormat="1" x14ac:dyDescent="0.25">
      <c r="B17" s="86" t="s">
        <v>87</v>
      </c>
    </row>
    <row r="18" spans="1:2" s="86" customFormat="1" x14ac:dyDescent="0.25">
      <c r="B18" s="86" t="s">
        <v>88</v>
      </c>
    </row>
    <row r="19" spans="1:2" s="86" customFormat="1" x14ac:dyDescent="0.25">
      <c r="B19" s="86" t="s">
        <v>89</v>
      </c>
    </row>
    <row r="20" spans="1:2" s="86" customFormat="1" x14ac:dyDescent="0.25"/>
    <row r="21" spans="1:2" s="86" customFormat="1" x14ac:dyDescent="0.25">
      <c r="A21" s="86" t="s">
        <v>90</v>
      </c>
    </row>
    <row r="22" spans="1:2" s="129" customFormat="1" x14ac:dyDescent="0.25">
      <c r="A22" s="86"/>
      <c r="B22" s="86"/>
    </row>
    <row r="23" spans="1:2" s="86" customFormat="1" x14ac:dyDescent="0.25">
      <c r="A23" s="86" t="s">
        <v>91</v>
      </c>
    </row>
    <row r="24" spans="1:2" s="86" customFormat="1" x14ac:dyDescent="0.25">
      <c r="B24" s="86" t="s">
        <v>92</v>
      </c>
    </row>
    <row r="25" spans="1:2" s="86" customFormat="1" x14ac:dyDescent="0.25">
      <c r="B25" s="86" t="s">
        <v>93</v>
      </c>
    </row>
    <row r="26" spans="1:2" s="86" customFormat="1" x14ac:dyDescent="0.25">
      <c r="B26" s="86" t="s">
        <v>53</v>
      </c>
    </row>
    <row r="27" spans="1:2" s="86" customFormat="1" x14ac:dyDescent="0.25">
      <c r="B27" s="86" t="s">
        <v>94</v>
      </c>
    </row>
    <row r="28" spans="1:2" s="86" customFormat="1" x14ac:dyDescent="0.25">
      <c r="B28" s="129" t="s">
        <v>54</v>
      </c>
    </row>
    <row r="29" spans="1:2" s="86" customFormat="1" x14ac:dyDescent="0.25"/>
    <row r="30" spans="1:2" s="86" customFormat="1" x14ac:dyDescent="0.25">
      <c r="A30" s="86" t="s">
        <v>55</v>
      </c>
    </row>
    <row r="31" spans="1:2" s="86" customFormat="1" x14ac:dyDescent="0.25">
      <c r="B31" s="86" t="s">
        <v>56</v>
      </c>
    </row>
    <row r="32" spans="1:2" s="86" customFormat="1" x14ac:dyDescent="0.25">
      <c r="B32" s="86" t="s">
        <v>67</v>
      </c>
    </row>
    <row r="33" spans="1:2" s="86" customFormat="1" x14ac:dyDescent="0.25">
      <c r="B33" s="86" t="s">
        <v>65</v>
      </c>
    </row>
    <row r="34" spans="1:2" s="129" customFormat="1" x14ac:dyDescent="0.25">
      <c r="A34" s="86"/>
      <c r="B34" s="129" t="s">
        <v>54</v>
      </c>
    </row>
    <row r="35" spans="1:2" s="86" customFormat="1" x14ac:dyDescent="0.25"/>
    <row r="36" spans="1:2" s="86" customFormat="1" x14ac:dyDescent="0.25">
      <c r="A36" s="86" t="s">
        <v>68</v>
      </c>
    </row>
    <row r="37" spans="1:2" s="86" customFormat="1" x14ac:dyDescent="0.25"/>
    <row r="38" spans="1:2" s="86" customFormat="1" x14ac:dyDescent="0.25">
      <c r="A38" s="86" t="s">
        <v>70</v>
      </c>
    </row>
    <row r="39" spans="1:2" s="86" customFormat="1" x14ac:dyDescent="0.25">
      <c r="B39" s="86" t="s">
        <v>71</v>
      </c>
    </row>
    <row r="40" spans="1:2" s="86" customFormat="1" x14ac:dyDescent="0.25">
      <c r="B40" s="86" t="s">
        <v>72</v>
      </c>
    </row>
    <row r="41" spans="1:2" s="86" customFormat="1" x14ac:dyDescent="0.25"/>
    <row r="44" spans="1:2" x14ac:dyDescent="0.25">
      <c r="B44" s="8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8"/>
  <sheetViews>
    <sheetView topLeftCell="A17" workbookViewId="0">
      <selection activeCell="F26" sqref="F26"/>
    </sheetView>
  </sheetViews>
  <sheetFormatPr defaultRowHeight="15" x14ac:dyDescent="0.25"/>
  <cols>
    <col min="1" max="1" width="10.28515625" bestFit="1" customWidth="1"/>
    <col min="2" max="2" width="15.7109375" bestFit="1" customWidth="1"/>
    <col min="3" max="3" width="14.28515625" bestFit="1" customWidth="1"/>
    <col min="4" max="4" width="16.42578125" bestFit="1" customWidth="1"/>
    <col min="5" max="5" width="14.85546875" bestFit="1" customWidth="1"/>
    <col min="6" max="6" width="21.28515625" bestFit="1" customWidth="1"/>
    <col min="7" max="7" width="19" bestFit="1" customWidth="1"/>
  </cols>
  <sheetData>
    <row r="1" spans="1:7" ht="15.75" thickBot="1" x14ac:dyDescent="0.3">
      <c r="A1" t="s">
        <v>51</v>
      </c>
    </row>
    <row r="2" spans="1:7" ht="15.75" thickBot="1" x14ac:dyDescent="0.3">
      <c r="B2" s="152" t="s">
        <v>8</v>
      </c>
      <c r="C2" s="153"/>
      <c r="D2" s="152" t="s">
        <v>9</v>
      </c>
      <c r="E2" s="153"/>
      <c r="F2" s="152" t="s">
        <v>46</v>
      </c>
      <c r="G2" s="153"/>
    </row>
    <row r="3" spans="1:7" ht="15.75" thickBot="1" x14ac:dyDescent="0.3">
      <c r="A3" s="116" t="s">
        <v>45</v>
      </c>
      <c r="B3" s="122" t="s">
        <v>15</v>
      </c>
      <c r="C3" s="123" t="s">
        <v>19</v>
      </c>
      <c r="D3" s="122" t="s">
        <v>15</v>
      </c>
      <c r="E3" s="123" t="s">
        <v>19</v>
      </c>
      <c r="F3" s="122" t="s">
        <v>15</v>
      </c>
      <c r="G3" s="123" t="s">
        <v>19</v>
      </c>
    </row>
    <row r="4" spans="1:7" x14ac:dyDescent="0.25">
      <c r="A4" s="121">
        <v>21</v>
      </c>
      <c r="B4" s="17">
        <v>1297519435.0574009</v>
      </c>
      <c r="C4" s="19">
        <v>15279828507.296204</v>
      </c>
      <c r="D4" s="17">
        <v>8741911.0001000017</v>
      </c>
      <c r="E4" s="19">
        <v>631271624.97800004</v>
      </c>
      <c r="F4" s="17">
        <v>1306261346.0575008</v>
      </c>
      <c r="G4" s="19">
        <v>15911100132.274204</v>
      </c>
    </row>
    <row r="5" spans="1:7" x14ac:dyDescent="0.25">
      <c r="A5" s="119">
        <v>31</v>
      </c>
      <c r="B5" s="20">
        <v>773774995.34739983</v>
      </c>
      <c r="C5" s="22">
        <v>39910358888.236908</v>
      </c>
      <c r="D5" s="20">
        <v>11254848.162500001</v>
      </c>
      <c r="E5" s="22">
        <v>837246487.83170009</v>
      </c>
      <c r="F5" s="20">
        <v>785029843.50989985</v>
      </c>
      <c r="G5" s="22">
        <v>40747605376.068611</v>
      </c>
    </row>
    <row r="6" spans="1:7" x14ac:dyDescent="0.25">
      <c r="A6" s="119">
        <v>41</v>
      </c>
      <c r="B6" s="20">
        <v>262263909.31039989</v>
      </c>
      <c r="C6" s="22">
        <v>19487021389.656086</v>
      </c>
      <c r="D6" s="20">
        <v>63696218.322099991</v>
      </c>
      <c r="E6" s="22">
        <v>9168057902.3172035</v>
      </c>
      <c r="F6" s="20">
        <v>325960127.63249987</v>
      </c>
      <c r="G6" s="22">
        <v>28655079291.973289</v>
      </c>
    </row>
    <row r="7" spans="1:7" x14ac:dyDescent="0.25">
      <c r="A7" s="119">
        <v>42</v>
      </c>
      <c r="B7" s="20">
        <v>422336510.24220002</v>
      </c>
      <c r="C7" s="22">
        <v>25153431005.737999</v>
      </c>
      <c r="D7" s="20">
        <v>43484635.760099977</v>
      </c>
      <c r="E7" s="22">
        <v>5898314357.0386</v>
      </c>
      <c r="F7" s="20">
        <v>465821146.00230002</v>
      </c>
      <c r="G7" s="22">
        <v>31051745362.7766</v>
      </c>
    </row>
    <row r="8" spans="1:7" x14ac:dyDescent="0.25">
      <c r="A8" s="119">
        <v>51</v>
      </c>
      <c r="B8" s="20">
        <v>1925152253.8218</v>
      </c>
      <c r="C8" s="22">
        <v>5023115582.9919901</v>
      </c>
      <c r="D8" s="20"/>
      <c r="E8" s="22"/>
      <c r="F8" s="20">
        <v>1925152253.8218</v>
      </c>
      <c r="G8" s="22">
        <v>5023115582.9919901</v>
      </c>
    </row>
    <row r="9" spans="1:7" x14ac:dyDescent="0.25">
      <c r="A9" s="119">
        <v>61</v>
      </c>
      <c r="B9" s="20">
        <v>1364986821.4101999</v>
      </c>
      <c r="C9" s="22">
        <v>3660121115.4032793</v>
      </c>
      <c r="D9" s="20">
        <v>283827.3236</v>
      </c>
      <c r="E9" s="22">
        <v>18377599.050799999</v>
      </c>
      <c r="F9" s="20">
        <v>1365270648.7337999</v>
      </c>
      <c r="G9" s="22">
        <v>3678498714.4540792</v>
      </c>
    </row>
    <row r="10" spans="1:7" x14ac:dyDescent="0.25">
      <c r="A10" s="119">
        <v>71</v>
      </c>
      <c r="B10" s="20">
        <v>4819831.058600001</v>
      </c>
      <c r="C10" s="22">
        <v>67112923.898329988</v>
      </c>
      <c r="D10" s="20">
        <v>4616.0781999999999</v>
      </c>
      <c r="E10" s="22">
        <v>172487.65029999998</v>
      </c>
      <c r="F10" s="20">
        <v>4824447.1368000014</v>
      </c>
      <c r="G10" s="22">
        <v>67285411.548629984</v>
      </c>
    </row>
    <row r="11" spans="1:7" x14ac:dyDescent="0.25">
      <c r="A11" s="119">
        <v>81</v>
      </c>
      <c r="B11" s="20">
        <v>38360981.43909999</v>
      </c>
      <c r="C11" s="22">
        <v>1749109684.8379002</v>
      </c>
      <c r="D11" s="20">
        <v>9605062.8463000003</v>
      </c>
      <c r="E11" s="22">
        <v>688651446.97630024</v>
      </c>
      <c r="F11" s="20">
        <v>47966044.285399988</v>
      </c>
      <c r="G11" s="22">
        <v>2437761131.8142004</v>
      </c>
    </row>
    <row r="12" spans="1:7" x14ac:dyDescent="0.25">
      <c r="A12" s="119">
        <v>91</v>
      </c>
      <c r="B12" s="20">
        <v>227148512.20529997</v>
      </c>
      <c r="C12" s="22">
        <v>16953272222.599819</v>
      </c>
      <c r="D12" s="20">
        <v>3072639756.1149001</v>
      </c>
      <c r="E12" s="22">
        <v>456838290218.54852</v>
      </c>
      <c r="F12" s="20">
        <v>3299788268.3202</v>
      </c>
      <c r="G12" s="22">
        <v>473791562441.14832</v>
      </c>
    </row>
    <row r="13" spans="1:7" x14ac:dyDescent="0.25">
      <c r="A13" s="119">
        <v>101</v>
      </c>
      <c r="B13" s="20">
        <v>299444326.45989996</v>
      </c>
      <c r="C13" s="22">
        <v>10526242651.8214</v>
      </c>
      <c r="D13" s="20"/>
      <c r="E13" s="22"/>
      <c r="F13" s="20">
        <v>299444326.45989996</v>
      </c>
      <c r="G13" s="22">
        <v>10526242651.8214</v>
      </c>
    </row>
    <row r="14" spans="1:7" x14ac:dyDescent="0.25">
      <c r="A14" s="119">
        <v>111</v>
      </c>
      <c r="B14" s="20">
        <v>10048839.7733</v>
      </c>
      <c r="C14" s="22">
        <v>960624052.92303991</v>
      </c>
      <c r="D14" s="20">
        <v>5316386845.8771992</v>
      </c>
      <c r="E14" s="22">
        <v>1128795998145.5256</v>
      </c>
      <c r="F14" s="20">
        <v>5326435685.6504993</v>
      </c>
      <c r="G14" s="22">
        <v>1129756622198.4487</v>
      </c>
    </row>
    <row r="15" spans="1:7" x14ac:dyDescent="0.25">
      <c r="A15" s="119">
        <v>121</v>
      </c>
      <c r="B15" s="20">
        <v>2369404.6357</v>
      </c>
      <c r="C15" s="22">
        <v>239868645.05768001</v>
      </c>
      <c r="D15" s="20">
        <v>1534065789.7347994</v>
      </c>
      <c r="E15" s="22">
        <v>275436613462.47961</v>
      </c>
      <c r="F15" s="20">
        <v>1536435194.3704994</v>
      </c>
      <c r="G15" s="22">
        <v>275676482107.53729</v>
      </c>
    </row>
    <row r="16" spans="1:7" x14ac:dyDescent="0.25">
      <c r="A16" s="119">
        <v>131</v>
      </c>
      <c r="B16" s="20">
        <v>447096952.98839992</v>
      </c>
      <c r="C16" s="22">
        <v>6061123174.9910011</v>
      </c>
      <c r="D16" s="20">
        <v>6529997.7205999997</v>
      </c>
      <c r="E16" s="22">
        <v>485464700.22330004</v>
      </c>
      <c r="F16" s="20">
        <v>453626950.70899993</v>
      </c>
      <c r="G16" s="22">
        <v>6546587875.2143011</v>
      </c>
    </row>
    <row r="17" spans="1:7" x14ac:dyDescent="0.25">
      <c r="A17" s="119">
        <v>151</v>
      </c>
      <c r="B17" s="20">
        <v>226554532.71520001</v>
      </c>
      <c r="C17" s="22">
        <v>8223679923.7645025</v>
      </c>
      <c r="D17" s="20">
        <v>13436519.623200001</v>
      </c>
      <c r="E17" s="22">
        <v>1836539822.7402999</v>
      </c>
      <c r="F17" s="20">
        <v>239991052.33840001</v>
      </c>
      <c r="G17" s="22">
        <v>10060219746.504803</v>
      </c>
    </row>
    <row r="18" spans="1:7" ht="15.75" thickBot="1" x14ac:dyDescent="0.3">
      <c r="A18" s="120">
        <v>152</v>
      </c>
      <c r="B18" s="37">
        <v>161630067.25939995</v>
      </c>
      <c r="C18" s="39">
        <v>11930923002.122</v>
      </c>
      <c r="D18" s="37">
        <v>30031709.101500001</v>
      </c>
      <c r="E18" s="39">
        <v>4295227133.9934998</v>
      </c>
      <c r="F18" s="37">
        <v>191661776.36089996</v>
      </c>
      <c r="G18" s="39">
        <v>16226150136.115499</v>
      </c>
    </row>
    <row r="21" spans="1:7" ht="15.75" thickBot="1" x14ac:dyDescent="0.3">
      <c r="A21" s="154" t="s">
        <v>73</v>
      </c>
      <c r="B21" s="154"/>
    </row>
    <row r="22" spans="1:7" ht="15.75" thickBot="1" x14ac:dyDescent="0.3">
      <c r="B22" s="157">
        <v>2018</v>
      </c>
      <c r="C22" s="158"/>
      <c r="D22" s="158"/>
      <c r="E22" s="158"/>
      <c r="F22" s="159"/>
    </row>
    <row r="23" spans="1:7" ht="15.75" thickBot="1" x14ac:dyDescent="0.3">
      <c r="A23" s="84" t="s">
        <v>45</v>
      </c>
      <c r="B23" s="126" t="s">
        <v>49</v>
      </c>
      <c r="C23" s="127" t="s">
        <v>36</v>
      </c>
      <c r="D23" s="127" t="s">
        <v>47</v>
      </c>
      <c r="E23" s="127" t="s">
        <v>50</v>
      </c>
      <c r="F23" s="128" t="s">
        <v>48</v>
      </c>
    </row>
    <row r="24" spans="1:7" x14ac:dyDescent="0.25">
      <c r="A24" s="121">
        <v>21</v>
      </c>
      <c r="B24" s="47">
        <f>F4/1000000</f>
        <v>1306.2613460575008</v>
      </c>
      <c r="C24" s="93">
        <f>G4/1000000000</f>
        <v>15.911100132274203</v>
      </c>
      <c r="D24" s="42"/>
      <c r="E24" s="93">
        <f>(C24*1000)/B24</f>
        <v>12.180640711980317</v>
      </c>
      <c r="F24" s="124">
        <f>D4/F4</f>
        <v>6.6923139282077391E-3</v>
      </c>
      <c r="G24" s="78"/>
    </row>
    <row r="25" spans="1:7" x14ac:dyDescent="0.25">
      <c r="A25" s="119">
        <v>31</v>
      </c>
      <c r="B25" s="44">
        <f>F5/1000000</f>
        <v>785.02984350989982</v>
      </c>
      <c r="C25" s="79">
        <f t="shared" ref="C25:C38" si="0">G5/1000000000</f>
        <v>40.747605376068613</v>
      </c>
      <c r="D25" s="80"/>
      <c r="E25" s="79">
        <f t="shared" ref="E25:E38" si="1">(C25*1000)/B25</f>
        <v>51.905804235268867</v>
      </c>
      <c r="F25" s="81">
        <f t="shared" ref="F25:F38" si="2">D5/F5</f>
        <v>1.4336841147565964E-2</v>
      </c>
    </row>
    <row r="26" spans="1:7" x14ac:dyDescent="0.25">
      <c r="A26" s="119">
        <v>41</v>
      </c>
      <c r="B26" s="44">
        <f t="shared" ref="B26:B38" si="3">F6/1000000</f>
        <v>325.96012763249985</v>
      </c>
      <c r="C26" s="79">
        <f t="shared" si="0"/>
        <v>28.655079291973291</v>
      </c>
      <c r="D26" s="80"/>
      <c r="E26" s="79">
        <f t="shared" si="1"/>
        <v>87.909768290065671</v>
      </c>
      <c r="F26" s="81">
        <f t="shared" si="2"/>
        <v>0.19541107308042777</v>
      </c>
      <c r="G26" s="78"/>
    </row>
    <row r="27" spans="1:7" x14ac:dyDescent="0.25">
      <c r="A27" s="119">
        <v>42</v>
      </c>
      <c r="B27" s="44">
        <f t="shared" si="3"/>
        <v>465.8211460023</v>
      </c>
      <c r="C27" s="79">
        <f t="shared" si="0"/>
        <v>31.0517453627766</v>
      </c>
      <c r="D27" s="80"/>
      <c r="E27" s="79">
        <f t="shared" si="1"/>
        <v>66.660231355455224</v>
      </c>
      <c r="F27" s="81">
        <f t="shared" si="2"/>
        <v>9.335049757463193E-2</v>
      </c>
      <c r="G27" s="78"/>
    </row>
    <row r="28" spans="1:7" x14ac:dyDescent="0.25">
      <c r="A28" s="119">
        <v>51</v>
      </c>
      <c r="B28" s="44">
        <f t="shared" si="3"/>
        <v>1925.1522538218001</v>
      </c>
      <c r="C28" s="79">
        <f t="shared" si="0"/>
        <v>5.0231155829919905</v>
      </c>
      <c r="D28" s="80"/>
      <c r="E28" s="79">
        <f t="shared" si="1"/>
        <v>2.6092043229412809</v>
      </c>
      <c r="F28" s="81">
        <f t="shared" si="2"/>
        <v>0</v>
      </c>
    </row>
    <row r="29" spans="1:7" x14ac:dyDescent="0.25">
      <c r="A29" s="119">
        <v>61</v>
      </c>
      <c r="B29" s="44">
        <f t="shared" si="3"/>
        <v>1365.2706487338</v>
      </c>
      <c r="C29" s="79">
        <f t="shared" si="0"/>
        <v>3.6784987144540793</v>
      </c>
      <c r="D29" s="80"/>
      <c r="E29" s="79">
        <f t="shared" si="1"/>
        <v>2.6943366268553772</v>
      </c>
      <c r="F29" s="81">
        <f t="shared" si="2"/>
        <v>2.0789088512466848E-4</v>
      </c>
    </row>
    <row r="30" spans="1:7" x14ac:dyDescent="0.25">
      <c r="A30" s="119">
        <v>71</v>
      </c>
      <c r="B30" s="44">
        <f t="shared" si="3"/>
        <v>4.8244471368000017</v>
      </c>
      <c r="C30" s="79">
        <f t="shared" si="0"/>
        <v>6.7285411548629978E-2</v>
      </c>
      <c r="D30" s="80"/>
      <c r="E30" s="79">
        <f t="shared" si="1"/>
        <v>13.946761077635021</v>
      </c>
      <c r="F30" s="81">
        <f t="shared" si="2"/>
        <v>9.5680977925727468E-4</v>
      </c>
    </row>
    <row r="31" spans="1:7" x14ac:dyDescent="0.25">
      <c r="A31" s="119">
        <v>81</v>
      </c>
      <c r="B31" s="44">
        <f t="shared" si="3"/>
        <v>47.966044285399988</v>
      </c>
      <c r="C31" s="79">
        <f t="shared" si="0"/>
        <v>2.4377611318142005</v>
      </c>
      <c r="D31" s="80"/>
      <c r="E31" s="79">
        <f t="shared" si="1"/>
        <v>50.82264272845638</v>
      </c>
      <c r="F31" s="81">
        <f t="shared" si="2"/>
        <v>0.20024713293323651</v>
      </c>
    </row>
    <row r="32" spans="1:7" x14ac:dyDescent="0.25">
      <c r="A32" s="119">
        <v>91</v>
      </c>
      <c r="B32" s="44">
        <f t="shared" si="3"/>
        <v>3299.7882683202001</v>
      </c>
      <c r="C32" s="79">
        <f t="shared" si="0"/>
        <v>473.7915624411483</v>
      </c>
      <c r="D32" s="80"/>
      <c r="E32" s="79">
        <f t="shared" si="1"/>
        <v>143.5824131474769</v>
      </c>
      <c r="F32" s="81">
        <f t="shared" si="2"/>
        <v>0.93116270083567132</v>
      </c>
    </row>
    <row r="33" spans="1:6" x14ac:dyDescent="0.25">
      <c r="A33" s="119">
        <v>101</v>
      </c>
      <c r="B33" s="44">
        <f t="shared" si="3"/>
        <v>299.44432645989997</v>
      </c>
      <c r="C33" s="79">
        <f t="shared" si="0"/>
        <v>10.5262426518214</v>
      </c>
      <c r="D33" s="80"/>
      <c r="E33" s="79">
        <f t="shared" si="1"/>
        <v>35.152586713747674</v>
      </c>
      <c r="F33" s="81">
        <f t="shared" si="2"/>
        <v>0</v>
      </c>
    </row>
    <row r="34" spans="1:6" x14ac:dyDescent="0.25">
      <c r="A34" s="119">
        <v>111</v>
      </c>
      <c r="B34" s="44">
        <f t="shared" si="3"/>
        <v>5326.4356856504992</v>
      </c>
      <c r="C34" s="79">
        <f t="shared" si="0"/>
        <v>1129.7566221984487</v>
      </c>
      <c r="D34" s="80"/>
      <c r="E34" s="79">
        <f t="shared" si="1"/>
        <v>212.10368225078372</v>
      </c>
      <c r="F34" s="81">
        <f t="shared" si="2"/>
        <v>0.99811340258920767</v>
      </c>
    </row>
    <row r="35" spans="1:6" x14ac:dyDescent="0.25">
      <c r="A35" s="119">
        <v>121</v>
      </c>
      <c r="B35" s="44">
        <f t="shared" si="3"/>
        <v>1536.4351943704994</v>
      </c>
      <c r="C35" s="79">
        <f t="shared" si="0"/>
        <v>275.67648210753731</v>
      </c>
      <c r="D35" s="80"/>
      <c r="E35" s="79">
        <f t="shared" si="1"/>
        <v>179.4260396517968</v>
      </c>
      <c r="F35" s="81">
        <f t="shared" si="2"/>
        <v>0.99845785579217305</v>
      </c>
    </row>
    <row r="36" spans="1:6" x14ac:dyDescent="0.25">
      <c r="A36" s="119">
        <v>131</v>
      </c>
      <c r="B36" s="44">
        <f t="shared" si="3"/>
        <v>453.62695070899991</v>
      </c>
      <c r="C36" s="79">
        <f t="shared" si="0"/>
        <v>6.5465878752143007</v>
      </c>
      <c r="D36" s="80"/>
      <c r="E36" s="79">
        <f t="shared" si="1"/>
        <v>14.431655493533306</v>
      </c>
      <c r="F36" s="81">
        <f t="shared" si="2"/>
        <v>1.4395083251543778E-2</v>
      </c>
    </row>
    <row r="37" spans="1:6" x14ac:dyDescent="0.25">
      <c r="A37" s="119">
        <v>151</v>
      </c>
      <c r="B37" s="44">
        <f t="shared" si="3"/>
        <v>239.99105233840001</v>
      </c>
      <c r="C37" s="79">
        <f t="shared" si="0"/>
        <v>10.060219746504803</v>
      </c>
      <c r="D37" s="80"/>
      <c r="E37" s="79">
        <f t="shared" si="1"/>
        <v>41.919145103457289</v>
      </c>
      <c r="F37" s="81">
        <f t="shared" si="2"/>
        <v>5.5987585754879735E-2</v>
      </c>
    </row>
    <row r="38" spans="1:6" ht="15.75" thickBot="1" x14ac:dyDescent="0.3">
      <c r="A38" s="120">
        <v>152</v>
      </c>
      <c r="B38" s="50">
        <f t="shared" si="3"/>
        <v>191.66177636089995</v>
      </c>
      <c r="C38" s="82">
        <f t="shared" si="0"/>
        <v>16.2261501361155</v>
      </c>
      <c r="D38" s="83"/>
      <c r="E38" s="82">
        <f t="shared" si="1"/>
        <v>84.66033470107044</v>
      </c>
      <c r="F38" s="125">
        <f t="shared" si="2"/>
        <v>0.15669117583962158</v>
      </c>
    </row>
  </sheetData>
  <mergeCells count="5">
    <mergeCell ref="B2:C2"/>
    <mergeCell ref="D2:E2"/>
    <mergeCell ref="F2:G2"/>
    <mergeCell ref="A21:B21"/>
    <mergeCell ref="B22:F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47"/>
  <sheetViews>
    <sheetView topLeftCell="A175" workbookViewId="0">
      <selection sqref="A1:XFD188"/>
    </sheetView>
  </sheetViews>
  <sheetFormatPr defaultRowHeight="15" x14ac:dyDescent="0.25"/>
  <cols>
    <col min="1" max="1" width="13.85546875" customWidth="1"/>
    <col min="2" max="2" width="8.28515625" bestFit="1" customWidth="1"/>
    <col min="3" max="3" width="15.5703125" customWidth="1"/>
    <col min="4" max="4" width="15.7109375" customWidth="1"/>
    <col min="5" max="5" width="17.7109375" customWidth="1"/>
    <col min="6" max="6" width="19.28515625" customWidth="1"/>
    <col min="7" max="7" width="20.5703125" customWidth="1"/>
    <col min="8" max="8" width="15.140625" customWidth="1"/>
    <col min="9" max="9" width="12.5703125" bestFit="1" customWidth="1"/>
    <col min="10" max="10" width="15.28515625" bestFit="1" customWidth="1"/>
    <col min="11" max="11" width="6.85546875" customWidth="1"/>
    <col min="12" max="12" width="12.7109375" customWidth="1"/>
  </cols>
  <sheetData>
    <row r="1" spans="1:10" x14ac:dyDescent="0.25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t="s">
        <v>27</v>
      </c>
      <c r="J1" s="1" t="s">
        <v>11</v>
      </c>
    </row>
    <row r="2" spans="1:10" x14ac:dyDescent="0.25">
      <c r="A2" s="86">
        <v>21</v>
      </c>
      <c r="B2" s="86">
        <v>7</v>
      </c>
      <c r="C2" s="86">
        <v>0</v>
      </c>
      <c r="D2" s="86" t="s">
        <v>8</v>
      </c>
      <c r="E2" s="1" t="s">
        <v>10</v>
      </c>
      <c r="F2" s="132">
        <v>333640.71240000002</v>
      </c>
      <c r="G2" s="132">
        <v>667281.42480000004</v>
      </c>
      <c r="H2" s="130">
        <v>2</v>
      </c>
      <c r="I2" s="133">
        <f>B2*F2</f>
        <v>2335484.9868000001</v>
      </c>
      <c r="J2" s="2" t="s">
        <v>12</v>
      </c>
    </row>
    <row r="3" spans="1:10" x14ac:dyDescent="0.25">
      <c r="A3" s="86">
        <v>21</v>
      </c>
      <c r="B3" s="86">
        <v>7.5</v>
      </c>
      <c r="C3" s="86">
        <v>0</v>
      </c>
      <c r="D3" s="86" t="s">
        <v>8</v>
      </c>
      <c r="E3" s="1" t="s">
        <v>10</v>
      </c>
      <c r="F3" s="132">
        <v>805204.91429999995</v>
      </c>
      <c r="G3" s="132">
        <v>1610409.8285999999</v>
      </c>
      <c r="H3" s="130">
        <v>2</v>
      </c>
      <c r="I3" s="133">
        <f t="shared" ref="I3:I66" si="0">B3*F3</f>
        <v>6039036.8572499994</v>
      </c>
    </row>
    <row r="4" spans="1:10" x14ac:dyDescent="0.25">
      <c r="A4" s="86">
        <v>21</v>
      </c>
      <c r="B4" s="86">
        <v>8</v>
      </c>
      <c r="C4" s="86">
        <v>0</v>
      </c>
      <c r="D4" s="86" t="s">
        <v>8</v>
      </c>
      <c r="E4" s="1" t="s">
        <v>10</v>
      </c>
      <c r="F4" s="132">
        <v>2371101.2532000002</v>
      </c>
      <c r="G4" s="132">
        <v>6520528.4463</v>
      </c>
      <c r="H4" s="130">
        <v>2.75</v>
      </c>
      <c r="I4" s="133">
        <f t="shared" si="0"/>
        <v>18968810.025600001</v>
      </c>
    </row>
    <row r="5" spans="1:10" x14ac:dyDescent="0.25">
      <c r="A5" s="86">
        <v>21</v>
      </c>
      <c r="B5" s="86">
        <v>8.5</v>
      </c>
      <c r="C5" s="86">
        <v>0</v>
      </c>
      <c r="D5" s="86" t="s">
        <v>8</v>
      </c>
      <c r="E5" s="1" t="s">
        <v>10</v>
      </c>
      <c r="F5" s="132">
        <v>40956631.095600002</v>
      </c>
      <c r="G5" s="132">
        <v>193406313.507</v>
      </c>
      <c r="H5" s="130">
        <v>4.7222222222222197</v>
      </c>
      <c r="I5" s="133">
        <f t="shared" si="0"/>
        <v>348131364.31260002</v>
      </c>
    </row>
    <row r="6" spans="1:10" x14ac:dyDescent="0.25">
      <c r="A6" s="86">
        <v>21</v>
      </c>
      <c r="B6" s="86">
        <v>9</v>
      </c>
      <c r="C6" s="86">
        <v>0</v>
      </c>
      <c r="D6" s="86" t="s">
        <v>8</v>
      </c>
      <c r="E6" s="1" t="s">
        <v>10</v>
      </c>
      <c r="F6" s="132">
        <v>57437027.475000001</v>
      </c>
      <c r="G6" s="132">
        <v>344622164.85000002</v>
      </c>
      <c r="H6" s="130">
        <v>6</v>
      </c>
      <c r="I6" s="133">
        <f t="shared" si="0"/>
        <v>516933247.27500004</v>
      </c>
    </row>
    <row r="7" spans="1:10" x14ac:dyDescent="0.25">
      <c r="A7" s="86">
        <v>21</v>
      </c>
      <c r="B7" s="86">
        <v>9.5</v>
      </c>
      <c r="C7" s="86">
        <v>0</v>
      </c>
      <c r="D7" s="86" t="s">
        <v>8</v>
      </c>
      <c r="E7" s="1" t="s">
        <v>10</v>
      </c>
      <c r="F7" s="132">
        <v>48955809.483000003</v>
      </c>
      <c r="G7" s="132">
        <v>293734856.898</v>
      </c>
      <c r="H7" s="130">
        <v>6</v>
      </c>
      <c r="I7" s="133">
        <f t="shared" si="0"/>
        <v>465080190.08850002</v>
      </c>
    </row>
    <row r="8" spans="1:10" x14ac:dyDescent="0.25">
      <c r="A8" s="86">
        <v>21</v>
      </c>
      <c r="B8" s="86">
        <v>10.5</v>
      </c>
      <c r="C8" s="86">
        <v>0</v>
      </c>
      <c r="D8" s="86" t="s">
        <v>8</v>
      </c>
      <c r="E8" s="1" t="s">
        <v>10</v>
      </c>
      <c r="F8" s="132">
        <v>16450351.5967</v>
      </c>
      <c r="G8" s="132">
        <v>131602812.7736</v>
      </c>
      <c r="H8" s="130">
        <v>8</v>
      </c>
      <c r="I8" s="133">
        <f t="shared" si="0"/>
        <v>172728691.76534998</v>
      </c>
    </row>
    <row r="9" spans="1:10" x14ac:dyDescent="0.25">
      <c r="A9" s="86">
        <v>21</v>
      </c>
      <c r="B9" s="86">
        <v>11</v>
      </c>
      <c r="C9" s="86">
        <v>0</v>
      </c>
      <c r="D9" s="86" t="s">
        <v>8</v>
      </c>
      <c r="E9" s="1" t="s">
        <v>10</v>
      </c>
      <c r="F9" s="132">
        <v>7050150.6842999998</v>
      </c>
      <c r="G9" s="132">
        <v>56401205.474399999</v>
      </c>
      <c r="H9" s="130">
        <v>8</v>
      </c>
      <c r="I9" s="133">
        <f t="shared" si="0"/>
        <v>77551657.5273</v>
      </c>
    </row>
    <row r="10" spans="1:10" x14ac:dyDescent="0.25">
      <c r="A10" s="86">
        <v>21</v>
      </c>
      <c r="B10" s="86">
        <v>13.5</v>
      </c>
      <c r="C10" s="86">
        <v>0</v>
      </c>
      <c r="D10" s="86" t="s">
        <v>8</v>
      </c>
      <c r="E10" s="1" t="s">
        <v>10</v>
      </c>
      <c r="F10" s="132">
        <v>513814.55780000001</v>
      </c>
      <c r="G10" s="132">
        <v>7707218.3669999996</v>
      </c>
      <c r="H10" s="130">
        <v>15</v>
      </c>
      <c r="I10" s="133">
        <f t="shared" si="0"/>
        <v>6936496.5302999998</v>
      </c>
    </row>
    <row r="11" spans="1:10" x14ac:dyDescent="0.25">
      <c r="A11" s="86">
        <v>21</v>
      </c>
      <c r="B11" s="86">
        <v>13</v>
      </c>
      <c r="C11" s="86">
        <v>1</v>
      </c>
      <c r="D11" s="86" t="s">
        <v>8</v>
      </c>
      <c r="E11" s="1" t="s">
        <v>10</v>
      </c>
      <c r="F11" s="132">
        <v>502308.00429999997</v>
      </c>
      <c r="G11" s="132">
        <v>8539236.0731000006</v>
      </c>
      <c r="H11" s="130">
        <v>17</v>
      </c>
      <c r="I11" s="133">
        <f t="shared" si="0"/>
        <v>6530004.0559</v>
      </c>
    </row>
    <row r="12" spans="1:10" x14ac:dyDescent="0.25">
      <c r="A12" s="86">
        <v>21</v>
      </c>
      <c r="B12" s="86">
        <v>14</v>
      </c>
      <c r="C12" s="86">
        <v>1</v>
      </c>
      <c r="D12" s="86" t="s">
        <v>8</v>
      </c>
      <c r="E12" s="1" t="s">
        <v>10</v>
      </c>
      <c r="F12" s="132">
        <v>449377.88760000002</v>
      </c>
      <c r="G12" s="132">
        <v>8538179.8643999994</v>
      </c>
      <c r="H12" s="130">
        <v>19</v>
      </c>
      <c r="I12" s="133">
        <f t="shared" si="0"/>
        <v>6291290.4264000002</v>
      </c>
    </row>
    <row r="13" spans="1:10" x14ac:dyDescent="0.25">
      <c r="A13" s="86">
        <v>21</v>
      </c>
      <c r="B13" s="86">
        <v>15.5</v>
      </c>
      <c r="C13" s="86">
        <v>1</v>
      </c>
      <c r="D13" s="86" t="s">
        <v>8</v>
      </c>
      <c r="E13" s="1" t="s">
        <v>10</v>
      </c>
      <c r="F13" s="132">
        <v>454412.70980000001</v>
      </c>
      <c r="G13" s="132">
        <v>11360317.744999999</v>
      </c>
      <c r="H13" s="130">
        <v>25</v>
      </c>
      <c r="I13" s="133">
        <f t="shared" si="0"/>
        <v>7043397.0019000005</v>
      </c>
    </row>
    <row r="14" spans="1:10" x14ac:dyDescent="0.25">
      <c r="A14" s="86">
        <v>21</v>
      </c>
      <c r="B14" s="86">
        <v>16</v>
      </c>
      <c r="C14" s="86">
        <v>1</v>
      </c>
      <c r="D14" s="86" t="s">
        <v>8</v>
      </c>
      <c r="E14" s="1" t="s">
        <v>10</v>
      </c>
      <c r="F14" s="132">
        <v>938848.37719999999</v>
      </c>
      <c r="G14" s="132">
        <v>26757178.7502</v>
      </c>
      <c r="H14" s="130">
        <v>28.5</v>
      </c>
      <c r="I14" s="133">
        <f t="shared" si="0"/>
        <v>15021574.0352</v>
      </c>
    </row>
    <row r="15" spans="1:10" x14ac:dyDescent="0.25">
      <c r="A15" s="86">
        <v>21</v>
      </c>
      <c r="B15" s="86">
        <v>16.5</v>
      </c>
      <c r="C15" s="86">
        <v>1</v>
      </c>
      <c r="D15" s="86" t="s">
        <v>8</v>
      </c>
      <c r="E15" s="1" t="s">
        <v>10</v>
      </c>
      <c r="F15" s="132">
        <v>308145.66340000002</v>
      </c>
      <c r="G15" s="132">
        <v>9552515.5654000007</v>
      </c>
      <c r="H15" s="130">
        <v>31</v>
      </c>
      <c r="I15" s="133">
        <f t="shared" si="0"/>
        <v>5084403.4461000003</v>
      </c>
    </row>
    <row r="16" spans="1:10" x14ac:dyDescent="0.25">
      <c r="A16" s="86">
        <v>21</v>
      </c>
      <c r="B16" s="86">
        <v>17</v>
      </c>
      <c r="C16" s="86">
        <v>1</v>
      </c>
      <c r="D16" s="86" t="s">
        <v>8</v>
      </c>
      <c r="E16" s="1" t="s">
        <v>10</v>
      </c>
      <c r="F16" s="132">
        <v>1284207.7239000001</v>
      </c>
      <c r="G16" s="132">
        <v>43234993.371299997</v>
      </c>
      <c r="H16" s="130">
        <v>33.6666666666667</v>
      </c>
      <c r="I16" s="133">
        <f t="shared" si="0"/>
        <v>21831531.306300003</v>
      </c>
    </row>
    <row r="17" spans="1:9" x14ac:dyDescent="0.25">
      <c r="A17" s="86">
        <v>21</v>
      </c>
      <c r="B17" s="86">
        <v>17.5</v>
      </c>
      <c r="C17" s="86">
        <v>1</v>
      </c>
      <c r="D17" s="86" t="s">
        <v>8</v>
      </c>
      <c r="E17" s="1" t="s">
        <v>52</v>
      </c>
      <c r="F17" s="132">
        <v>5041516.5471999999</v>
      </c>
      <c r="G17" s="132">
        <v>190632344.44100001</v>
      </c>
      <c r="H17" s="130">
        <v>37.8125</v>
      </c>
      <c r="I17" s="133">
        <f t="shared" si="0"/>
        <v>88226539.576000005</v>
      </c>
    </row>
    <row r="18" spans="1:9" x14ac:dyDescent="0.25">
      <c r="A18" s="86">
        <v>21</v>
      </c>
      <c r="B18" s="86">
        <v>18</v>
      </c>
      <c r="C18" s="86">
        <v>1</v>
      </c>
      <c r="D18" s="86" t="s">
        <v>8</v>
      </c>
      <c r="E18" s="1" t="s">
        <v>52</v>
      </c>
      <c r="F18" s="132">
        <v>2113352.6748000002</v>
      </c>
      <c r="G18" s="132">
        <v>82420754.317200005</v>
      </c>
      <c r="H18" s="130">
        <v>39</v>
      </c>
      <c r="I18" s="133">
        <f t="shared" si="0"/>
        <v>38040348.146400005</v>
      </c>
    </row>
    <row r="19" spans="1:9" x14ac:dyDescent="0.25">
      <c r="A19" s="86">
        <v>21</v>
      </c>
      <c r="B19" s="86">
        <v>19</v>
      </c>
      <c r="C19" s="86">
        <v>1</v>
      </c>
      <c r="D19" s="86" t="s">
        <v>8</v>
      </c>
      <c r="E19" s="1" t="s">
        <v>52</v>
      </c>
      <c r="F19" s="132">
        <v>512995.80300000001</v>
      </c>
      <c r="G19" s="132">
        <v>24110802.741</v>
      </c>
      <c r="H19" s="130">
        <v>47</v>
      </c>
      <c r="I19" s="133">
        <f t="shared" si="0"/>
        <v>9746920.2570000011</v>
      </c>
    </row>
    <row r="20" spans="1:9" x14ac:dyDescent="0.25">
      <c r="A20" s="86">
        <v>21</v>
      </c>
      <c r="B20" s="86">
        <v>20.5</v>
      </c>
      <c r="C20" s="86">
        <v>1</v>
      </c>
      <c r="D20" s="86" t="s">
        <v>8</v>
      </c>
      <c r="E20" s="1" t="s">
        <v>10</v>
      </c>
      <c r="F20" s="132">
        <v>258270.41469999999</v>
      </c>
      <c r="G20" s="132">
        <v>16012765.7114</v>
      </c>
      <c r="H20" s="130">
        <v>62</v>
      </c>
      <c r="I20" s="133">
        <f t="shared" si="0"/>
        <v>5294543.5013499996</v>
      </c>
    </row>
    <row r="21" spans="1:9" x14ac:dyDescent="0.25">
      <c r="A21" s="86">
        <v>21</v>
      </c>
      <c r="B21" s="86">
        <v>20</v>
      </c>
      <c r="C21" s="86">
        <v>2</v>
      </c>
      <c r="D21" s="86" t="s">
        <v>8</v>
      </c>
      <c r="E21" s="1" t="s">
        <v>52</v>
      </c>
      <c r="F21" s="132">
        <v>261947.78589999999</v>
      </c>
      <c r="G21" s="132">
        <v>13621284.866800001</v>
      </c>
      <c r="H21" s="130">
        <v>52</v>
      </c>
      <c r="I21" s="133">
        <f t="shared" si="0"/>
        <v>5238955.7179999994</v>
      </c>
    </row>
    <row r="22" spans="1:9" x14ac:dyDescent="0.25">
      <c r="A22" s="86">
        <v>21</v>
      </c>
      <c r="B22" s="86">
        <v>21.5</v>
      </c>
      <c r="C22" s="86">
        <v>2</v>
      </c>
      <c r="D22" s="86" t="s">
        <v>8</v>
      </c>
      <c r="E22" s="1" t="s">
        <v>52</v>
      </c>
      <c r="F22" s="132">
        <v>2863716.5712000001</v>
      </c>
      <c r="G22" s="132">
        <v>200460159.984</v>
      </c>
      <c r="H22" s="130">
        <v>70</v>
      </c>
      <c r="I22" s="133">
        <f t="shared" si="0"/>
        <v>61569906.2808</v>
      </c>
    </row>
    <row r="23" spans="1:9" x14ac:dyDescent="0.25">
      <c r="A23" s="86">
        <v>21</v>
      </c>
      <c r="B23" s="86">
        <v>22.5</v>
      </c>
      <c r="C23" s="86">
        <v>2</v>
      </c>
      <c r="D23" s="86" t="s">
        <v>8</v>
      </c>
      <c r="E23" s="1" t="s">
        <v>52</v>
      </c>
      <c r="F23" s="132">
        <v>357273.57370000001</v>
      </c>
      <c r="G23" s="132">
        <v>27510065.174899999</v>
      </c>
      <c r="H23" s="130">
        <v>77</v>
      </c>
      <c r="I23" s="133">
        <f t="shared" si="0"/>
        <v>8038655.4082500003</v>
      </c>
    </row>
    <row r="24" spans="1:9" x14ac:dyDescent="0.25">
      <c r="A24" s="86">
        <v>21</v>
      </c>
      <c r="B24" s="86">
        <v>19.5</v>
      </c>
      <c r="C24" s="86">
        <v>3</v>
      </c>
      <c r="D24" s="86" t="s">
        <v>8</v>
      </c>
      <c r="E24" s="1" t="s">
        <v>52</v>
      </c>
      <c r="F24" s="132">
        <v>546281.76139999996</v>
      </c>
      <c r="G24" s="132">
        <v>31684342.161200002</v>
      </c>
      <c r="H24" s="130">
        <v>58</v>
      </c>
      <c r="I24" s="133">
        <f t="shared" si="0"/>
        <v>10652494.347299999</v>
      </c>
    </row>
    <row r="25" spans="1:9" x14ac:dyDescent="0.25">
      <c r="A25" s="86">
        <v>21</v>
      </c>
      <c r="B25" s="86">
        <v>22.5</v>
      </c>
      <c r="C25" s="86">
        <v>3</v>
      </c>
      <c r="D25" s="86" t="s">
        <v>8</v>
      </c>
      <c r="E25" s="1" t="s">
        <v>52</v>
      </c>
      <c r="F25" s="132">
        <v>1429094.2948</v>
      </c>
      <c r="G25" s="132">
        <v>118614826.4684</v>
      </c>
      <c r="H25" s="130">
        <v>83</v>
      </c>
      <c r="I25" s="133">
        <f t="shared" si="0"/>
        <v>32154621.633000001</v>
      </c>
    </row>
    <row r="26" spans="1:9" x14ac:dyDescent="0.25">
      <c r="A26" s="86">
        <v>21</v>
      </c>
      <c r="B26" s="86">
        <v>21</v>
      </c>
      <c r="C26" s="86">
        <v>5</v>
      </c>
      <c r="D26" s="86" t="s">
        <v>8</v>
      </c>
      <c r="E26" s="1" t="s">
        <v>52</v>
      </c>
      <c r="F26" s="132">
        <v>323527.53100000002</v>
      </c>
      <c r="G26" s="132">
        <v>18117541.736000001</v>
      </c>
      <c r="H26" s="130">
        <v>56</v>
      </c>
      <c r="I26" s="133">
        <f t="shared" si="0"/>
        <v>6794078.1510000005</v>
      </c>
    </row>
    <row r="27" spans="1:9" x14ac:dyDescent="0.25">
      <c r="A27" s="86">
        <v>21</v>
      </c>
      <c r="B27" s="86">
        <v>20.5</v>
      </c>
      <c r="C27" s="86">
        <v>6</v>
      </c>
      <c r="D27" s="86" t="s">
        <v>8</v>
      </c>
      <c r="E27" s="1" t="s">
        <v>52</v>
      </c>
      <c r="F27" s="132">
        <v>1291352.0734999999</v>
      </c>
      <c r="G27" s="132">
        <v>69733011.968999997</v>
      </c>
      <c r="H27" s="130">
        <v>54</v>
      </c>
      <c r="I27" s="133">
        <f t="shared" si="0"/>
        <v>26472717.506749999</v>
      </c>
    </row>
    <row r="28" spans="1:9" x14ac:dyDescent="0.25">
      <c r="A28" s="86">
        <v>21</v>
      </c>
      <c r="B28" s="86">
        <v>19</v>
      </c>
      <c r="C28" s="86">
        <v>2</v>
      </c>
      <c r="D28" s="86" t="s">
        <v>9</v>
      </c>
      <c r="E28" s="1" t="s">
        <v>52</v>
      </c>
      <c r="F28" s="132">
        <v>512995.80300000001</v>
      </c>
      <c r="G28" s="132">
        <v>22058819.528999999</v>
      </c>
      <c r="H28" s="130">
        <v>43</v>
      </c>
      <c r="I28" s="133">
        <f t="shared" si="0"/>
        <v>9746920.2570000011</v>
      </c>
    </row>
    <row r="29" spans="1:9" x14ac:dyDescent="0.25">
      <c r="A29" s="86">
        <v>21</v>
      </c>
      <c r="B29" s="86">
        <v>21</v>
      </c>
      <c r="C29" s="86">
        <v>2</v>
      </c>
      <c r="D29" s="86" t="s">
        <v>9</v>
      </c>
      <c r="E29" s="1" t="s">
        <v>52</v>
      </c>
      <c r="F29" s="132">
        <v>3558802.841</v>
      </c>
      <c r="G29" s="132">
        <v>266910213.07499999</v>
      </c>
      <c r="H29" s="130">
        <v>75</v>
      </c>
      <c r="I29" s="133">
        <f t="shared" si="0"/>
        <v>74734859.660999998</v>
      </c>
    </row>
    <row r="30" spans="1:9" x14ac:dyDescent="0.25">
      <c r="A30" s="86">
        <v>21</v>
      </c>
      <c r="B30" s="86">
        <v>22</v>
      </c>
      <c r="C30" s="86">
        <v>2</v>
      </c>
      <c r="D30" s="86" t="s">
        <v>9</v>
      </c>
      <c r="E30" s="1" t="s">
        <v>52</v>
      </c>
      <c r="F30" s="132">
        <v>727952.38840000005</v>
      </c>
      <c r="G30" s="132">
        <v>52776548.159000002</v>
      </c>
      <c r="H30" s="130">
        <v>72.5</v>
      </c>
      <c r="I30" s="133">
        <f t="shared" si="0"/>
        <v>16014952.544800002</v>
      </c>
    </row>
    <row r="31" spans="1:9" x14ac:dyDescent="0.25">
      <c r="A31" s="86">
        <v>21</v>
      </c>
      <c r="B31" s="86">
        <v>22.5</v>
      </c>
      <c r="C31" s="86">
        <v>2</v>
      </c>
      <c r="D31" s="86" t="s">
        <v>9</v>
      </c>
      <c r="E31" s="1" t="s">
        <v>52</v>
      </c>
      <c r="F31" s="132">
        <v>357273.57370000001</v>
      </c>
      <c r="G31" s="132">
        <v>31440074.485599998</v>
      </c>
      <c r="H31" s="130">
        <v>88</v>
      </c>
      <c r="I31" s="133">
        <f t="shared" si="0"/>
        <v>8038655.4082500003</v>
      </c>
    </row>
    <row r="32" spans="1:9" x14ac:dyDescent="0.25">
      <c r="A32" s="86">
        <v>21</v>
      </c>
      <c r="B32" s="86">
        <v>21</v>
      </c>
      <c r="C32" s="86">
        <v>3</v>
      </c>
      <c r="D32" s="86" t="s">
        <v>9</v>
      </c>
      <c r="E32" s="1" t="s">
        <v>52</v>
      </c>
      <c r="F32" s="132">
        <v>970582.59299999999</v>
      </c>
      <c r="G32" s="132">
        <v>50470294.836000003</v>
      </c>
      <c r="H32" s="130">
        <v>52</v>
      </c>
      <c r="I32" s="133">
        <f t="shared" si="0"/>
        <v>20382234.453000002</v>
      </c>
    </row>
    <row r="33" spans="1:9" x14ac:dyDescent="0.25">
      <c r="A33" s="86">
        <v>21</v>
      </c>
      <c r="B33" s="86">
        <v>19.5</v>
      </c>
      <c r="C33" s="86">
        <v>5</v>
      </c>
      <c r="D33" s="86" t="s">
        <v>9</v>
      </c>
      <c r="E33" s="1" t="s">
        <v>52</v>
      </c>
      <c r="F33" s="132">
        <v>273140.88069999998</v>
      </c>
      <c r="G33" s="132">
        <v>11745057.870100001</v>
      </c>
      <c r="H33" s="130">
        <v>43</v>
      </c>
      <c r="I33" s="133">
        <f t="shared" si="0"/>
        <v>5326247.1736499993</v>
      </c>
    </row>
    <row r="34" spans="1:9" x14ac:dyDescent="0.25">
      <c r="A34" s="86">
        <v>21</v>
      </c>
      <c r="B34" s="86">
        <v>15</v>
      </c>
      <c r="C34" s="86">
        <v>1</v>
      </c>
      <c r="D34" s="86"/>
      <c r="E34" s="86" t="s">
        <v>52</v>
      </c>
      <c r="F34" s="132">
        <v>316842.71840000001</v>
      </c>
      <c r="G34" s="132">
        <v>6970539.8048</v>
      </c>
      <c r="H34" s="130">
        <v>22</v>
      </c>
      <c r="I34" s="133">
        <f t="shared" si="0"/>
        <v>4752640.7760000005</v>
      </c>
    </row>
    <row r="35" spans="1:9" x14ac:dyDescent="0.25">
      <c r="A35" s="86">
        <v>21</v>
      </c>
      <c r="B35" s="86">
        <v>8.5</v>
      </c>
      <c r="C35" s="86">
        <v>0</v>
      </c>
      <c r="D35" s="86" t="s">
        <v>8</v>
      </c>
      <c r="E35" s="86" t="s">
        <v>52</v>
      </c>
      <c r="F35" s="132">
        <v>2275368.3942</v>
      </c>
      <c r="G35" s="132">
        <v>9101473.5767999999</v>
      </c>
      <c r="H35" s="130">
        <v>4</v>
      </c>
      <c r="I35" s="133">
        <f t="shared" si="0"/>
        <v>19340631.350699998</v>
      </c>
    </row>
    <row r="36" spans="1:9" x14ac:dyDescent="0.25">
      <c r="A36" s="86">
        <v>21</v>
      </c>
      <c r="B36" s="86">
        <v>11.5</v>
      </c>
      <c r="C36" s="86">
        <v>1</v>
      </c>
      <c r="D36" s="86" t="s">
        <v>8</v>
      </c>
      <c r="E36" s="86" t="s">
        <v>52</v>
      </c>
      <c r="F36" s="132">
        <v>9400200.9123999998</v>
      </c>
      <c r="G36" s="132">
        <v>94002009.123999998</v>
      </c>
      <c r="H36" s="130">
        <v>10</v>
      </c>
      <c r="I36" s="133">
        <f t="shared" si="0"/>
        <v>108102310.49259999</v>
      </c>
    </row>
    <row r="37" spans="1:9" x14ac:dyDescent="0.25">
      <c r="A37" s="86">
        <v>21</v>
      </c>
      <c r="B37" s="86">
        <v>12</v>
      </c>
      <c r="C37" s="86">
        <v>1</v>
      </c>
      <c r="D37" s="86" t="s">
        <v>8</v>
      </c>
      <c r="E37" s="86" t="s">
        <v>52</v>
      </c>
      <c r="F37" s="132">
        <v>1134439.915</v>
      </c>
      <c r="G37" s="132">
        <v>14180498.9375</v>
      </c>
      <c r="H37" s="130">
        <v>12.5</v>
      </c>
      <c r="I37" s="133">
        <f t="shared" si="0"/>
        <v>13613278.98</v>
      </c>
    </row>
    <row r="38" spans="1:9" x14ac:dyDescent="0.25">
      <c r="A38" s="86">
        <v>21</v>
      </c>
      <c r="B38" s="86">
        <v>12.5</v>
      </c>
      <c r="C38" s="86">
        <v>1</v>
      </c>
      <c r="D38" s="86" t="s">
        <v>8</v>
      </c>
      <c r="E38" s="86" t="s">
        <v>52</v>
      </c>
      <c r="F38" s="132">
        <v>496572.02289999998</v>
      </c>
      <c r="G38" s="132">
        <v>7448580.3435000004</v>
      </c>
      <c r="H38" s="130">
        <v>15</v>
      </c>
      <c r="I38" s="133">
        <f t="shared" si="0"/>
        <v>6207150.2862499999</v>
      </c>
    </row>
    <row r="39" spans="1:9" x14ac:dyDescent="0.25">
      <c r="A39" s="86">
        <v>21</v>
      </c>
      <c r="B39" s="86">
        <v>13</v>
      </c>
      <c r="C39" s="86">
        <v>1</v>
      </c>
      <c r="D39" s="86" t="s">
        <v>8</v>
      </c>
      <c r="E39" s="86" t="s">
        <v>52</v>
      </c>
      <c r="F39" s="132">
        <v>2009232.0171999999</v>
      </c>
      <c r="G39" s="132">
        <v>28631556.245099999</v>
      </c>
      <c r="H39" s="130">
        <v>14.25</v>
      </c>
      <c r="I39" s="133">
        <f t="shared" si="0"/>
        <v>26120016.2236</v>
      </c>
    </row>
    <row r="40" spans="1:9" x14ac:dyDescent="0.25">
      <c r="A40" s="86">
        <v>21</v>
      </c>
      <c r="B40" s="86">
        <v>13.5</v>
      </c>
      <c r="C40" s="86">
        <v>1</v>
      </c>
      <c r="D40" s="86" t="s">
        <v>8</v>
      </c>
      <c r="E40" s="86" t="s">
        <v>52</v>
      </c>
      <c r="F40" s="132">
        <v>7707218.3669999996</v>
      </c>
      <c r="G40" s="132">
        <v>132564155.91240001</v>
      </c>
      <c r="H40" s="130">
        <v>17.2</v>
      </c>
      <c r="I40" s="133">
        <f t="shared" si="0"/>
        <v>104047447.95449999</v>
      </c>
    </row>
    <row r="41" spans="1:9" x14ac:dyDescent="0.25">
      <c r="A41" s="86">
        <v>21</v>
      </c>
      <c r="B41" s="86">
        <v>14</v>
      </c>
      <c r="C41" s="86">
        <v>1</v>
      </c>
      <c r="D41" s="86" t="s">
        <v>8</v>
      </c>
      <c r="E41" s="86" t="s">
        <v>52</v>
      </c>
      <c r="F41" s="132">
        <v>14380092.403200001</v>
      </c>
      <c r="G41" s="132">
        <v>273221755.66079998</v>
      </c>
      <c r="H41" s="130">
        <v>19</v>
      </c>
      <c r="I41" s="133">
        <f t="shared" si="0"/>
        <v>201321293.64480001</v>
      </c>
    </row>
    <row r="42" spans="1:9" x14ac:dyDescent="0.25">
      <c r="A42" s="86">
        <v>21</v>
      </c>
      <c r="B42" s="86">
        <v>14.5</v>
      </c>
      <c r="C42" s="86">
        <v>1</v>
      </c>
      <c r="D42" s="86" t="s">
        <v>8</v>
      </c>
      <c r="E42" s="86" t="s">
        <v>52</v>
      </c>
      <c r="F42" s="132">
        <v>6119123.8965999996</v>
      </c>
      <c r="G42" s="132">
        <v>126618794.47579999</v>
      </c>
      <c r="H42" s="130">
        <v>20.692307692307701</v>
      </c>
      <c r="I42" s="133">
        <f t="shared" si="0"/>
        <v>88727296.500699997</v>
      </c>
    </row>
    <row r="43" spans="1:9" x14ac:dyDescent="0.25">
      <c r="A43" s="86">
        <v>21</v>
      </c>
      <c r="B43" s="86">
        <v>15</v>
      </c>
      <c r="C43" s="86">
        <v>1</v>
      </c>
      <c r="D43" s="86" t="s">
        <v>8</v>
      </c>
      <c r="E43" s="86" t="s">
        <v>52</v>
      </c>
      <c r="F43" s="132">
        <v>6970539.8048</v>
      </c>
      <c r="G43" s="132">
        <v>172679281.528</v>
      </c>
      <c r="H43" s="130">
        <v>24.772727272727298</v>
      </c>
      <c r="I43" s="133">
        <f t="shared" si="0"/>
        <v>104558097.072</v>
      </c>
    </row>
    <row r="44" spans="1:9" x14ac:dyDescent="0.25">
      <c r="A44" s="86">
        <v>21</v>
      </c>
      <c r="B44" s="86">
        <v>15.5</v>
      </c>
      <c r="C44" s="86">
        <v>1</v>
      </c>
      <c r="D44" s="86" t="s">
        <v>8</v>
      </c>
      <c r="E44" s="86" t="s">
        <v>52</v>
      </c>
      <c r="F44" s="132">
        <v>2953682.6137000001</v>
      </c>
      <c r="G44" s="132">
        <v>78840605.150299996</v>
      </c>
      <c r="H44" s="130">
        <v>26.692307692307701</v>
      </c>
      <c r="I44" s="133">
        <f t="shared" si="0"/>
        <v>45782080.51235</v>
      </c>
    </row>
    <row r="45" spans="1:9" x14ac:dyDescent="0.25">
      <c r="A45" s="86">
        <v>21</v>
      </c>
      <c r="B45" s="86">
        <v>16</v>
      </c>
      <c r="C45" s="86">
        <v>1</v>
      </c>
      <c r="D45" s="86" t="s">
        <v>8</v>
      </c>
      <c r="E45" s="86" t="s">
        <v>52</v>
      </c>
      <c r="F45" s="132">
        <v>4694241.8859999999</v>
      </c>
      <c r="G45" s="132">
        <v>127448667.2049</v>
      </c>
      <c r="H45" s="130">
        <v>27.15</v>
      </c>
      <c r="I45" s="133">
        <f t="shared" si="0"/>
        <v>75107870.175999999</v>
      </c>
    </row>
    <row r="46" spans="1:9" x14ac:dyDescent="0.25">
      <c r="A46" s="86">
        <v>21</v>
      </c>
      <c r="B46" s="86">
        <v>16.5</v>
      </c>
      <c r="C46" s="86">
        <v>1</v>
      </c>
      <c r="D46" s="86" t="s">
        <v>8</v>
      </c>
      <c r="E46" s="86" t="s">
        <v>52</v>
      </c>
      <c r="F46" s="132">
        <v>11401389.5458</v>
      </c>
      <c r="G46" s="132">
        <v>347434235.4835</v>
      </c>
      <c r="H46" s="130">
        <v>30.472972972973</v>
      </c>
      <c r="I46" s="133">
        <f t="shared" si="0"/>
        <v>188122927.50569999</v>
      </c>
    </row>
    <row r="47" spans="1:9" x14ac:dyDescent="0.25">
      <c r="A47" s="86">
        <v>21</v>
      </c>
      <c r="B47" s="86">
        <v>17</v>
      </c>
      <c r="C47" s="86">
        <v>1</v>
      </c>
      <c r="D47" s="86" t="s">
        <v>8</v>
      </c>
      <c r="E47" s="86" t="s">
        <v>52</v>
      </c>
      <c r="F47" s="132">
        <v>19263115.8585</v>
      </c>
      <c r="G47" s="132">
        <v>652520213.48829997</v>
      </c>
      <c r="H47" s="130">
        <v>33.874074074074102</v>
      </c>
      <c r="I47" s="133">
        <f t="shared" si="0"/>
        <v>327472969.59450001</v>
      </c>
    </row>
    <row r="48" spans="1:9" x14ac:dyDescent="0.25">
      <c r="A48" s="86">
        <v>21</v>
      </c>
      <c r="B48" s="86">
        <v>17.5</v>
      </c>
      <c r="C48" s="86">
        <v>1</v>
      </c>
      <c r="D48" s="86" t="s">
        <v>8</v>
      </c>
      <c r="E48" s="86" t="s">
        <v>52</v>
      </c>
      <c r="F48" s="132">
        <v>56086871.5876</v>
      </c>
      <c r="G48" s="132">
        <v>2018024545.4089</v>
      </c>
      <c r="H48" s="130">
        <v>35.980337078651701</v>
      </c>
      <c r="I48" s="133">
        <f t="shared" si="0"/>
        <v>981520252.78299999</v>
      </c>
    </row>
    <row r="49" spans="1:9" x14ac:dyDescent="0.25">
      <c r="A49" s="86">
        <v>21</v>
      </c>
      <c r="B49" s="86">
        <v>18</v>
      </c>
      <c r="C49" s="86">
        <v>1</v>
      </c>
      <c r="D49" s="86" t="s">
        <v>8</v>
      </c>
      <c r="E49" s="86" t="s">
        <v>52</v>
      </c>
      <c r="F49" s="132">
        <v>45437082.508199997</v>
      </c>
      <c r="G49" s="132">
        <v>1717979611.8894999</v>
      </c>
      <c r="H49" s="130">
        <v>37.810077519379803</v>
      </c>
      <c r="I49" s="133">
        <f t="shared" si="0"/>
        <v>817867485.14759994</v>
      </c>
    </row>
    <row r="50" spans="1:9" x14ac:dyDescent="0.25">
      <c r="A50" s="86">
        <v>21</v>
      </c>
      <c r="B50" s="86">
        <v>18.5</v>
      </c>
      <c r="C50" s="86">
        <v>1</v>
      </c>
      <c r="D50" s="86" t="s">
        <v>8</v>
      </c>
      <c r="E50" s="86" t="s">
        <v>52</v>
      </c>
      <c r="F50" s="132">
        <v>26647885.8312</v>
      </c>
      <c r="G50" s="132">
        <v>1145125662.6912</v>
      </c>
      <c r="H50" s="130">
        <v>42.9724770642202</v>
      </c>
      <c r="I50" s="133">
        <f t="shared" si="0"/>
        <v>492985887.87720001</v>
      </c>
    </row>
    <row r="51" spans="1:9" x14ac:dyDescent="0.25">
      <c r="A51" s="86">
        <v>21</v>
      </c>
      <c r="B51" s="86">
        <v>19</v>
      </c>
      <c r="C51" s="86">
        <v>1</v>
      </c>
      <c r="D51" s="86" t="s">
        <v>8</v>
      </c>
      <c r="E51" s="86" t="s">
        <v>52</v>
      </c>
      <c r="F51" s="132">
        <v>11542405.567500001</v>
      </c>
      <c r="G51" s="132">
        <v>510943819.78799999</v>
      </c>
      <c r="H51" s="130">
        <v>44.266666666666701</v>
      </c>
      <c r="I51" s="133">
        <f t="shared" si="0"/>
        <v>219305705.78250003</v>
      </c>
    </row>
    <row r="52" spans="1:9" x14ac:dyDescent="0.25">
      <c r="A52" s="86">
        <v>21</v>
      </c>
      <c r="B52" s="86">
        <v>19.5</v>
      </c>
      <c r="C52" s="86">
        <v>1</v>
      </c>
      <c r="D52" s="86" t="s">
        <v>8</v>
      </c>
      <c r="E52" s="86" t="s">
        <v>52</v>
      </c>
      <c r="F52" s="132">
        <v>3277690.5684000002</v>
      </c>
      <c r="G52" s="132">
        <v>162245683.1358</v>
      </c>
      <c r="H52" s="130">
        <v>49.5</v>
      </c>
      <c r="I52" s="133">
        <f t="shared" si="0"/>
        <v>63914966.083800003</v>
      </c>
    </row>
    <row r="53" spans="1:9" x14ac:dyDescent="0.25">
      <c r="A53" s="86">
        <v>21</v>
      </c>
      <c r="B53" s="86">
        <v>20</v>
      </c>
      <c r="C53" s="86">
        <v>1</v>
      </c>
      <c r="D53" s="86" t="s">
        <v>8</v>
      </c>
      <c r="E53" s="86" t="s">
        <v>52</v>
      </c>
      <c r="F53" s="132">
        <v>1833634.5012999999</v>
      </c>
      <c r="G53" s="132">
        <v>91943672.850899994</v>
      </c>
      <c r="H53" s="130">
        <v>50.142857142857103</v>
      </c>
      <c r="I53" s="133">
        <f t="shared" si="0"/>
        <v>36672690.026000001</v>
      </c>
    </row>
    <row r="54" spans="1:9" x14ac:dyDescent="0.25">
      <c r="A54" s="86">
        <v>21</v>
      </c>
      <c r="B54" s="86">
        <v>20.5</v>
      </c>
      <c r="C54" s="86">
        <v>1</v>
      </c>
      <c r="D54" s="86" t="s">
        <v>8</v>
      </c>
      <c r="E54" s="86" t="s">
        <v>52</v>
      </c>
      <c r="F54" s="132">
        <v>516540.82939999999</v>
      </c>
      <c r="G54" s="132">
        <v>32542072.2522</v>
      </c>
      <c r="H54" s="130">
        <v>63</v>
      </c>
      <c r="I54" s="133">
        <f t="shared" si="0"/>
        <v>10589087.002699999</v>
      </c>
    </row>
    <row r="55" spans="1:9" x14ac:dyDescent="0.25">
      <c r="A55" s="86">
        <v>21</v>
      </c>
      <c r="B55" s="86">
        <v>16.5</v>
      </c>
      <c r="C55" s="86">
        <v>2</v>
      </c>
      <c r="D55" s="86" t="s">
        <v>8</v>
      </c>
      <c r="E55" s="86" t="s">
        <v>52</v>
      </c>
      <c r="F55" s="132">
        <v>154072.83170000001</v>
      </c>
      <c r="G55" s="132">
        <v>4622184.9510000004</v>
      </c>
      <c r="H55" s="130">
        <v>30</v>
      </c>
      <c r="I55" s="133">
        <f t="shared" si="0"/>
        <v>2542201.7230500001</v>
      </c>
    </row>
    <row r="56" spans="1:9" x14ac:dyDescent="0.25">
      <c r="A56" s="86">
        <v>21</v>
      </c>
      <c r="B56" s="86">
        <v>17</v>
      </c>
      <c r="C56" s="86">
        <v>2</v>
      </c>
      <c r="D56" s="86" t="s">
        <v>8</v>
      </c>
      <c r="E56" s="86" t="s">
        <v>52</v>
      </c>
      <c r="F56" s="132">
        <v>285379.49420000002</v>
      </c>
      <c r="G56" s="132">
        <v>9417523.3085999992</v>
      </c>
      <c r="H56" s="130">
        <v>33</v>
      </c>
      <c r="I56" s="133">
        <f t="shared" si="0"/>
        <v>4851451.4013999999</v>
      </c>
    </row>
    <row r="57" spans="1:9" x14ac:dyDescent="0.25">
      <c r="A57" s="86">
        <v>21</v>
      </c>
      <c r="B57" s="86">
        <v>18</v>
      </c>
      <c r="C57" s="86">
        <v>2</v>
      </c>
      <c r="D57" s="86" t="s">
        <v>8</v>
      </c>
      <c r="E57" s="86" t="s">
        <v>52</v>
      </c>
      <c r="F57" s="132">
        <v>4050592.6266999999</v>
      </c>
      <c r="G57" s="132">
        <v>154098632.53749999</v>
      </c>
      <c r="H57" s="130">
        <v>38.043478260869598</v>
      </c>
      <c r="I57" s="133">
        <f t="shared" si="0"/>
        <v>72910667.280599996</v>
      </c>
    </row>
    <row r="58" spans="1:9" x14ac:dyDescent="0.25">
      <c r="A58" s="86">
        <v>21</v>
      </c>
      <c r="B58" s="86">
        <v>18.5</v>
      </c>
      <c r="C58" s="86">
        <v>2</v>
      </c>
      <c r="D58" s="86" t="s">
        <v>8</v>
      </c>
      <c r="E58" s="86" t="s">
        <v>52</v>
      </c>
      <c r="F58" s="132">
        <v>2933712.2015999998</v>
      </c>
      <c r="G58" s="132">
        <v>134461809.24000001</v>
      </c>
      <c r="H58" s="130">
        <v>45.8333333333333</v>
      </c>
      <c r="I58" s="133">
        <f t="shared" si="0"/>
        <v>54273675.729599997</v>
      </c>
    </row>
    <row r="59" spans="1:9" x14ac:dyDescent="0.25">
      <c r="A59" s="86">
        <v>21</v>
      </c>
      <c r="B59" s="86">
        <v>19</v>
      </c>
      <c r="C59" s="86">
        <v>2</v>
      </c>
      <c r="D59" s="86" t="s">
        <v>8</v>
      </c>
      <c r="E59" s="86" t="s">
        <v>52</v>
      </c>
      <c r="F59" s="132">
        <v>12568397.1735</v>
      </c>
      <c r="G59" s="132">
        <v>568399349.72399998</v>
      </c>
      <c r="H59" s="130">
        <v>45.224489795918402</v>
      </c>
      <c r="I59" s="133">
        <f t="shared" si="0"/>
        <v>238799546.2965</v>
      </c>
    </row>
    <row r="60" spans="1:9" x14ac:dyDescent="0.25">
      <c r="A60" s="86">
        <v>21</v>
      </c>
      <c r="B60" s="86">
        <v>19.5</v>
      </c>
      <c r="C60" s="86">
        <v>2</v>
      </c>
      <c r="D60" s="86" t="s">
        <v>8</v>
      </c>
      <c r="E60" s="86" t="s">
        <v>52</v>
      </c>
      <c r="F60" s="132">
        <v>13657044.035</v>
      </c>
      <c r="G60" s="132">
        <v>671107143.87989998</v>
      </c>
      <c r="H60" s="130">
        <v>49.14</v>
      </c>
      <c r="I60" s="133">
        <f t="shared" si="0"/>
        <v>266312358.6825</v>
      </c>
    </row>
    <row r="61" spans="1:9" x14ac:dyDescent="0.25">
      <c r="A61" s="86">
        <v>21</v>
      </c>
      <c r="B61" s="86">
        <v>20</v>
      </c>
      <c r="C61" s="86">
        <v>2</v>
      </c>
      <c r="D61" s="86" t="s">
        <v>8</v>
      </c>
      <c r="E61" s="86" t="s">
        <v>52</v>
      </c>
      <c r="F61" s="132">
        <v>16764658.297599999</v>
      </c>
      <c r="G61" s="132">
        <v>929128796.58729994</v>
      </c>
      <c r="H61" s="130">
        <v>55.421875</v>
      </c>
      <c r="I61" s="133">
        <f t="shared" si="0"/>
        <v>335293165.95199996</v>
      </c>
    </row>
    <row r="62" spans="1:9" x14ac:dyDescent="0.25">
      <c r="A62" s="86">
        <v>21</v>
      </c>
      <c r="B62" s="86">
        <v>20.5</v>
      </c>
      <c r="C62" s="86">
        <v>2</v>
      </c>
      <c r="D62" s="86" t="s">
        <v>8</v>
      </c>
      <c r="E62" s="86" t="s">
        <v>52</v>
      </c>
      <c r="F62" s="132">
        <v>8781194.0998</v>
      </c>
      <c r="G62" s="132">
        <v>508792716.95899999</v>
      </c>
      <c r="H62" s="130">
        <v>57.941176470588204</v>
      </c>
      <c r="I62" s="133">
        <f t="shared" si="0"/>
        <v>180014479.04589999</v>
      </c>
    </row>
    <row r="63" spans="1:9" x14ac:dyDescent="0.25">
      <c r="A63" s="86">
        <v>21</v>
      </c>
      <c r="B63" s="86">
        <v>21</v>
      </c>
      <c r="C63" s="86">
        <v>2</v>
      </c>
      <c r="D63" s="86" t="s">
        <v>8</v>
      </c>
      <c r="E63" s="86" t="s">
        <v>52</v>
      </c>
      <c r="F63" s="132">
        <v>15205793.957</v>
      </c>
      <c r="G63" s="132">
        <v>954406216.45000005</v>
      </c>
      <c r="H63" s="130">
        <v>62.7659574468085</v>
      </c>
      <c r="I63" s="133">
        <f t="shared" si="0"/>
        <v>319321673.097</v>
      </c>
    </row>
    <row r="64" spans="1:9" x14ac:dyDescent="0.25">
      <c r="A64" s="86">
        <v>21</v>
      </c>
      <c r="B64" s="86">
        <v>21.5</v>
      </c>
      <c r="C64" s="86">
        <v>2</v>
      </c>
      <c r="D64" s="86" t="s">
        <v>8</v>
      </c>
      <c r="E64" s="86" t="s">
        <v>52</v>
      </c>
      <c r="F64" s="132">
        <v>15392476.5702</v>
      </c>
      <c r="G64" s="132">
        <v>1080337076.4851999</v>
      </c>
      <c r="H64" s="130">
        <v>70.186046511627893</v>
      </c>
      <c r="I64" s="133">
        <f t="shared" si="0"/>
        <v>330938246.25929999</v>
      </c>
    </row>
    <row r="65" spans="1:9" x14ac:dyDescent="0.25">
      <c r="A65" s="86">
        <v>21</v>
      </c>
      <c r="B65" s="86">
        <v>22</v>
      </c>
      <c r="C65" s="86">
        <v>2</v>
      </c>
      <c r="D65" s="86" t="s">
        <v>8</v>
      </c>
      <c r="E65" s="86" t="s">
        <v>52</v>
      </c>
      <c r="F65" s="132">
        <v>13831095.3796</v>
      </c>
      <c r="G65" s="132">
        <v>1119590773.3592</v>
      </c>
      <c r="H65" s="130">
        <v>80.947368421052602</v>
      </c>
      <c r="I65" s="133">
        <f t="shared" si="0"/>
        <v>304284098.35119998</v>
      </c>
    </row>
    <row r="66" spans="1:9" x14ac:dyDescent="0.25">
      <c r="A66" s="86">
        <v>21</v>
      </c>
      <c r="B66" s="86">
        <v>22.5</v>
      </c>
      <c r="C66" s="86">
        <v>2</v>
      </c>
      <c r="D66" s="86" t="s">
        <v>8</v>
      </c>
      <c r="E66" s="86" t="s">
        <v>52</v>
      </c>
      <c r="F66" s="132">
        <v>6073650.7528999997</v>
      </c>
      <c r="G66" s="132">
        <v>513044851.83319998</v>
      </c>
      <c r="H66" s="130">
        <v>84.470588235294102</v>
      </c>
      <c r="I66" s="133">
        <f t="shared" si="0"/>
        <v>136657141.94024998</v>
      </c>
    </row>
    <row r="67" spans="1:9" x14ac:dyDescent="0.25">
      <c r="A67" s="86">
        <v>21</v>
      </c>
      <c r="B67" s="86">
        <v>23</v>
      </c>
      <c r="C67" s="86">
        <v>2</v>
      </c>
      <c r="D67" s="86" t="s">
        <v>8</v>
      </c>
      <c r="E67" s="86" t="s">
        <v>52</v>
      </c>
      <c r="F67" s="132">
        <v>4111964.8779000002</v>
      </c>
      <c r="G67" s="132">
        <v>354750424.46609998</v>
      </c>
      <c r="H67" s="130">
        <v>86.272727272727295</v>
      </c>
      <c r="I67" s="133">
        <f t="shared" ref="I67:I130" si="1">B67*F67</f>
        <v>94575192.191700011</v>
      </c>
    </row>
    <row r="68" spans="1:9" x14ac:dyDescent="0.25">
      <c r="A68" s="86">
        <v>21</v>
      </c>
      <c r="B68" s="86">
        <v>23.5</v>
      </c>
      <c r="C68" s="86">
        <v>2</v>
      </c>
      <c r="D68" s="86" t="s">
        <v>8</v>
      </c>
      <c r="E68" s="86" t="s">
        <v>52</v>
      </c>
      <c r="F68" s="132">
        <v>360025.10070000001</v>
      </c>
      <c r="G68" s="132">
        <v>36002510.07</v>
      </c>
      <c r="H68" s="130">
        <v>100</v>
      </c>
      <c r="I68" s="133">
        <f t="shared" si="1"/>
        <v>8460589.8664500006</v>
      </c>
    </row>
    <row r="69" spans="1:9" x14ac:dyDescent="0.25">
      <c r="A69" s="86">
        <v>21</v>
      </c>
      <c r="B69" s="86">
        <v>24</v>
      </c>
      <c r="C69" s="86">
        <v>2</v>
      </c>
      <c r="D69" s="86" t="s">
        <v>8</v>
      </c>
      <c r="E69" s="86" t="s">
        <v>52</v>
      </c>
      <c r="F69" s="132">
        <v>745348.14099999995</v>
      </c>
      <c r="G69" s="132">
        <v>80497599.228</v>
      </c>
      <c r="H69" s="130">
        <v>108</v>
      </c>
      <c r="I69" s="133">
        <f t="shared" si="1"/>
        <v>17888355.384</v>
      </c>
    </row>
    <row r="70" spans="1:9" x14ac:dyDescent="0.25">
      <c r="A70" s="86">
        <v>21</v>
      </c>
      <c r="B70" s="86">
        <v>24.5</v>
      </c>
      <c r="C70" s="86">
        <v>2</v>
      </c>
      <c r="D70" s="86" t="s">
        <v>8</v>
      </c>
      <c r="E70" s="86" t="s">
        <v>52</v>
      </c>
      <c r="F70" s="132">
        <v>780714.73499999999</v>
      </c>
      <c r="G70" s="132">
        <v>81194332.439999998</v>
      </c>
      <c r="H70" s="130">
        <v>104</v>
      </c>
      <c r="I70" s="133">
        <f t="shared" si="1"/>
        <v>19127511.0075</v>
      </c>
    </row>
    <row r="71" spans="1:9" x14ac:dyDescent="0.25">
      <c r="A71" s="86">
        <v>21</v>
      </c>
      <c r="B71" s="86">
        <v>18.5</v>
      </c>
      <c r="C71" s="86">
        <v>3</v>
      </c>
      <c r="D71" s="86" t="s">
        <v>8</v>
      </c>
      <c r="E71" s="86" t="s">
        <v>52</v>
      </c>
      <c r="F71" s="132">
        <v>488952.03360000002</v>
      </c>
      <c r="G71" s="132">
        <v>22002841.511999998</v>
      </c>
      <c r="H71" s="130">
        <v>45</v>
      </c>
      <c r="I71" s="133">
        <f t="shared" si="1"/>
        <v>9045612.6216000002</v>
      </c>
    </row>
    <row r="72" spans="1:9" x14ac:dyDescent="0.25">
      <c r="A72" s="86">
        <v>21</v>
      </c>
      <c r="B72" s="86">
        <v>19</v>
      </c>
      <c r="C72" s="86">
        <v>3</v>
      </c>
      <c r="D72" s="86" t="s">
        <v>8</v>
      </c>
      <c r="E72" s="86" t="s">
        <v>52</v>
      </c>
      <c r="F72" s="132">
        <v>512995.80300000001</v>
      </c>
      <c r="G72" s="132">
        <v>23084811.135000002</v>
      </c>
      <c r="H72" s="130">
        <v>45</v>
      </c>
      <c r="I72" s="133">
        <f t="shared" si="1"/>
        <v>9746920.2570000011</v>
      </c>
    </row>
    <row r="73" spans="1:9" x14ac:dyDescent="0.25">
      <c r="A73" s="86">
        <v>21</v>
      </c>
      <c r="B73" s="86">
        <v>19.5</v>
      </c>
      <c r="C73" s="86">
        <v>3</v>
      </c>
      <c r="D73" s="86" t="s">
        <v>8</v>
      </c>
      <c r="E73" s="86" t="s">
        <v>52</v>
      </c>
      <c r="F73" s="132">
        <v>546281.76139999996</v>
      </c>
      <c r="G73" s="132">
        <v>25675242.785799999</v>
      </c>
      <c r="H73" s="130">
        <v>47</v>
      </c>
      <c r="I73" s="133">
        <f t="shared" si="1"/>
        <v>10652494.347299999</v>
      </c>
    </row>
    <row r="74" spans="1:9" x14ac:dyDescent="0.25">
      <c r="A74" s="86">
        <v>21</v>
      </c>
      <c r="B74" s="86">
        <v>20</v>
      </c>
      <c r="C74" s="86">
        <v>3</v>
      </c>
      <c r="D74" s="86" t="s">
        <v>8</v>
      </c>
      <c r="E74" s="86" t="s">
        <v>52</v>
      </c>
      <c r="F74" s="132">
        <v>2095582.2871999999</v>
      </c>
      <c r="G74" s="132">
        <v>106088853.2895</v>
      </c>
      <c r="H74" s="130">
        <v>50.625</v>
      </c>
      <c r="I74" s="133">
        <f t="shared" si="1"/>
        <v>41911645.743999995</v>
      </c>
    </row>
    <row r="75" spans="1:9" x14ac:dyDescent="0.25">
      <c r="A75" s="86">
        <v>21</v>
      </c>
      <c r="B75" s="86">
        <v>20.5</v>
      </c>
      <c r="C75" s="86">
        <v>3</v>
      </c>
      <c r="D75" s="86" t="s">
        <v>8</v>
      </c>
      <c r="E75" s="86" t="s">
        <v>52</v>
      </c>
      <c r="F75" s="132">
        <v>5165408.2939999998</v>
      </c>
      <c r="G75" s="132">
        <v>306050441.41949999</v>
      </c>
      <c r="H75" s="130">
        <v>59.25</v>
      </c>
      <c r="I75" s="133">
        <f t="shared" si="1"/>
        <v>105890870.027</v>
      </c>
    </row>
    <row r="76" spans="1:9" x14ac:dyDescent="0.25">
      <c r="A76" s="86">
        <v>21</v>
      </c>
      <c r="B76" s="86">
        <v>21</v>
      </c>
      <c r="C76" s="86">
        <v>3</v>
      </c>
      <c r="D76" s="86" t="s">
        <v>8</v>
      </c>
      <c r="E76" s="86" t="s">
        <v>52</v>
      </c>
      <c r="F76" s="132">
        <v>1617637.655</v>
      </c>
      <c r="G76" s="132">
        <v>93822983.989999995</v>
      </c>
      <c r="H76" s="130">
        <v>58</v>
      </c>
      <c r="I76" s="133">
        <f t="shared" si="1"/>
        <v>33970390.755000003</v>
      </c>
    </row>
    <row r="77" spans="1:9" x14ac:dyDescent="0.25">
      <c r="A77" s="86">
        <v>21</v>
      </c>
      <c r="B77" s="86">
        <v>21.5</v>
      </c>
      <c r="C77" s="86">
        <v>3</v>
      </c>
      <c r="D77" s="86" t="s">
        <v>8</v>
      </c>
      <c r="E77" s="86" t="s">
        <v>52</v>
      </c>
      <c r="F77" s="132">
        <v>13244689.141799999</v>
      </c>
      <c r="G77" s="132">
        <v>877013199.92999995</v>
      </c>
      <c r="H77" s="130">
        <v>66.216216216216196</v>
      </c>
      <c r="I77" s="133">
        <f t="shared" si="1"/>
        <v>284760816.54869998</v>
      </c>
    </row>
    <row r="78" spans="1:9" x14ac:dyDescent="0.25">
      <c r="A78" s="86">
        <v>21</v>
      </c>
      <c r="B78" s="86">
        <v>22</v>
      </c>
      <c r="C78" s="86">
        <v>3</v>
      </c>
      <c r="D78" s="86" t="s">
        <v>8</v>
      </c>
      <c r="E78" s="86" t="s">
        <v>52</v>
      </c>
      <c r="F78" s="132">
        <v>11283262.020199999</v>
      </c>
      <c r="G78" s="132">
        <v>856799961.14680004</v>
      </c>
      <c r="H78" s="130">
        <v>75.935483870967701</v>
      </c>
      <c r="I78" s="133">
        <f t="shared" si="1"/>
        <v>248231764.44439998</v>
      </c>
    </row>
    <row r="79" spans="1:9" x14ac:dyDescent="0.25">
      <c r="A79" s="86">
        <v>21</v>
      </c>
      <c r="B79" s="86">
        <v>22.5</v>
      </c>
      <c r="C79" s="86">
        <v>3</v>
      </c>
      <c r="D79" s="86" t="s">
        <v>8</v>
      </c>
      <c r="E79" s="86" t="s">
        <v>52</v>
      </c>
      <c r="F79" s="132">
        <v>4644556.4581000004</v>
      </c>
      <c r="G79" s="132">
        <v>366205413.04250002</v>
      </c>
      <c r="H79" s="130">
        <v>78.846153846153797</v>
      </c>
      <c r="I79" s="133">
        <f t="shared" si="1"/>
        <v>104502520.30725001</v>
      </c>
    </row>
    <row r="80" spans="1:9" x14ac:dyDescent="0.25">
      <c r="A80" s="86">
        <v>21</v>
      </c>
      <c r="B80" s="86">
        <v>23</v>
      </c>
      <c r="C80" s="86">
        <v>3</v>
      </c>
      <c r="D80" s="86" t="s">
        <v>8</v>
      </c>
      <c r="E80" s="86" t="s">
        <v>52</v>
      </c>
      <c r="F80" s="132">
        <v>7102484.7890999997</v>
      </c>
      <c r="G80" s="132">
        <v>626140106.40750003</v>
      </c>
      <c r="H80" s="130">
        <v>88.157894736842096</v>
      </c>
      <c r="I80" s="133">
        <f t="shared" si="1"/>
        <v>163357150.14929998</v>
      </c>
    </row>
    <row r="81" spans="1:9" x14ac:dyDescent="0.25">
      <c r="A81" s="86">
        <v>21</v>
      </c>
      <c r="B81" s="86">
        <v>23.5</v>
      </c>
      <c r="C81" s="86">
        <v>3</v>
      </c>
      <c r="D81" s="86" t="s">
        <v>8</v>
      </c>
      <c r="E81" s="86" t="s">
        <v>52</v>
      </c>
      <c r="F81" s="132">
        <v>1440100.4028</v>
      </c>
      <c r="G81" s="132">
        <v>121328458.9359</v>
      </c>
      <c r="H81" s="130">
        <v>84.25</v>
      </c>
      <c r="I81" s="133">
        <f t="shared" si="1"/>
        <v>33842359.465800002</v>
      </c>
    </row>
    <row r="82" spans="1:9" x14ac:dyDescent="0.25">
      <c r="A82" s="86">
        <v>21</v>
      </c>
      <c r="B82" s="86">
        <v>24.5</v>
      </c>
      <c r="C82" s="86">
        <v>3</v>
      </c>
      <c r="D82" s="86" t="s">
        <v>8</v>
      </c>
      <c r="E82" s="86" t="s">
        <v>52</v>
      </c>
      <c r="F82" s="132">
        <v>1561429.47</v>
      </c>
      <c r="G82" s="132">
        <v>185810106.93000001</v>
      </c>
      <c r="H82" s="130">
        <v>119</v>
      </c>
      <c r="I82" s="133">
        <f t="shared" si="1"/>
        <v>38255022.015000001</v>
      </c>
    </row>
    <row r="83" spans="1:9" x14ac:dyDescent="0.25">
      <c r="A83" s="86">
        <v>21</v>
      </c>
      <c r="B83" s="86">
        <v>19.5</v>
      </c>
      <c r="C83" s="86">
        <v>4</v>
      </c>
      <c r="D83" s="86" t="s">
        <v>8</v>
      </c>
      <c r="E83" s="86" t="s">
        <v>52</v>
      </c>
      <c r="F83" s="132">
        <v>273140.88069999998</v>
      </c>
      <c r="G83" s="132">
        <v>14203325.796399999</v>
      </c>
      <c r="H83" s="130">
        <v>52</v>
      </c>
      <c r="I83" s="133">
        <f t="shared" si="1"/>
        <v>5326247.1736499993</v>
      </c>
    </row>
    <row r="84" spans="1:9" x14ac:dyDescent="0.25">
      <c r="A84" s="86">
        <v>21</v>
      </c>
      <c r="B84" s="86">
        <v>20.5</v>
      </c>
      <c r="C84" s="86">
        <v>4</v>
      </c>
      <c r="D84" s="86" t="s">
        <v>8</v>
      </c>
      <c r="E84" s="86" t="s">
        <v>52</v>
      </c>
      <c r="F84" s="132">
        <v>774811.24410000001</v>
      </c>
      <c r="G84" s="132">
        <v>42356348.010799997</v>
      </c>
      <c r="H84" s="130">
        <v>54.6666666666667</v>
      </c>
      <c r="I84" s="133">
        <f t="shared" si="1"/>
        <v>15883630.50405</v>
      </c>
    </row>
    <row r="85" spans="1:9" x14ac:dyDescent="0.25">
      <c r="A85" s="86">
        <v>21</v>
      </c>
      <c r="B85" s="86">
        <v>21</v>
      </c>
      <c r="C85" s="86">
        <v>4</v>
      </c>
      <c r="D85" s="86" t="s">
        <v>8</v>
      </c>
      <c r="E85" s="86" t="s">
        <v>52</v>
      </c>
      <c r="F85" s="132">
        <v>647055.06200000003</v>
      </c>
      <c r="G85" s="132">
        <v>43352689.153999999</v>
      </c>
      <c r="H85" s="130">
        <v>67</v>
      </c>
      <c r="I85" s="133">
        <f t="shared" si="1"/>
        <v>13588156.302000001</v>
      </c>
    </row>
    <row r="86" spans="1:9" x14ac:dyDescent="0.25">
      <c r="A86" s="86">
        <v>21</v>
      </c>
      <c r="B86" s="86">
        <v>21.5</v>
      </c>
      <c r="C86" s="86">
        <v>4</v>
      </c>
      <c r="D86" s="86" t="s">
        <v>8</v>
      </c>
      <c r="E86" s="86" t="s">
        <v>52</v>
      </c>
      <c r="F86" s="132">
        <v>357964.57140000002</v>
      </c>
      <c r="G86" s="132">
        <v>21119909.7126</v>
      </c>
      <c r="H86" s="130">
        <v>59</v>
      </c>
      <c r="I86" s="133">
        <f t="shared" si="1"/>
        <v>7696238.2851</v>
      </c>
    </row>
    <row r="87" spans="1:9" x14ac:dyDescent="0.25">
      <c r="A87" s="86">
        <v>21</v>
      </c>
      <c r="B87" s="86">
        <v>22</v>
      </c>
      <c r="C87" s="86">
        <v>4</v>
      </c>
      <c r="D87" s="86" t="s">
        <v>8</v>
      </c>
      <c r="E87" s="86" t="s">
        <v>52</v>
      </c>
      <c r="F87" s="132">
        <v>1819880.9709999999</v>
      </c>
      <c r="G87" s="132">
        <v>136491072.82499999</v>
      </c>
      <c r="H87" s="130">
        <v>75</v>
      </c>
      <c r="I87" s="133">
        <f t="shared" si="1"/>
        <v>40037381.361999996</v>
      </c>
    </row>
    <row r="88" spans="1:9" x14ac:dyDescent="0.25">
      <c r="A88" s="86">
        <v>21</v>
      </c>
      <c r="B88" s="86">
        <v>23</v>
      </c>
      <c r="C88" s="86">
        <v>4</v>
      </c>
      <c r="D88" s="86" t="s">
        <v>8</v>
      </c>
      <c r="E88" s="86" t="s">
        <v>52</v>
      </c>
      <c r="F88" s="132">
        <v>1869074.9445</v>
      </c>
      <c r="G88" s="132">
        <v>175693044.78299999</v>
      </c>
      <c r="H88" s="130">
        <v>94</v>
      </c>
      <c r="I88" s="133">
        <f t="shared" si="1"/>
        <v>42988723.723499998</v>
      </c>
    </row>
    <row r="89" spans="1:9" x14ac:dyDescent="0.25">
      <c r="A89" s="86">
        <v>21</v>
      </c>
      <c r="B89" s="86">
        <v>23.5</v>
      </c>
      <c r="C89" s="86">
        <v>4</v>
      </c>
      <c r="D89" s="86" t="s">
        <v>8</v>
      </c>
      <c r="E89" s="86" t="s">
        <v>52</v>
      </c>
      <c r="F89" s="132">
        <v>1440100.4028</v>
      </c>
      <c r="G89" s="132">
        <v>135729462.9639</v>
      </c>
      <c r="H89" s="130">
        <v>94.25</v>
      </c>
      <c r="I89" s="133">
        <f t="shared" si="1"/>
        <v>33842359.465800002</v>
      </c>
    </row>
    <row r="90" spans="1:9" x14ac:dyDescent="0.25">
      <c r="A90" s="86">
        <v>21</v>
      </c>
      <c r="B90" s="86">
        <v>24</v>
      </c>
      <c r="C90" s="86">
        <v>4</v>
      </c>
      <c r="D90" s="86" t="s">
        <v>8</v>
      </c>
      <c r="E90" s="86" t="s">
        <v>52</v>
      </c>
      <c r="F90" s="132">
        <v>745348.14099999995</v>
      </c>
      <c r="G90" s="132">
        <v>81615621.439500004</v>
      </c>
      <c r="H90" s="130">
        <v>109.5</v>
      </c>
      <c r="I90" s="133">
        <f t="shared" si="1"/>
        <v>17888355.384</v>
      </c>
    </row>
    <row r="91" spans="1:9" x14ac:dyDescent="0.25">
      <c r="A91" s="86">
        <v>21</v>
      </c>
      <c r="B91" s="86">
        <v>24.5</v>
      </c>
      <c r="C91" s="86">
        <v>4</v>
      </c>
      <c r="D91" s="86" t="s">
        <v>8</v>
      </c>
      <c r="E91" s="86" t="s">
        <v>52</v>
      </c>
      <c r="F91" s="132">
        <v>390357.36749999999</v>
      </c>
      <c r="G91" s="132">
        <v>44500739.895000003</v>
      </c>
      <c r="H91" s="130">
        <v>114</v>
      </c>
      <c r="I91" s="133">
        <f t="shared" si="1"/>
        <v>9563755.5037500001</v>
      </c>
    </row>
    <row r="92" spans="1:9" x14ac:dyDescent="0.25">
      <c r="A92" s="86">
        <v>21</v>
      </c>
      <c r="B92" s="86">
        <v>25.5</v>
      </c>
      <c r="C92" s="86">
        <v>4</v>
      </c>
      <c r="D92" s="86" t="s">
        <v>8</v>
      </c>
      <c r="E92" s="86" t="s">
        <v>52</v>
      </c>
      <c r="F92" s="132">
        <v>377614.69300000003</v>
      </c>
      <c r="G92" s="132">
        <v>46446607.239</v>
      </c>
      <c r="H92" s="130">
        <v>123</v>
      </c>
      <c r="I92" s="133">
        <f t="shared" si="1"/>
        <v>9629174.6715000011</v>
      </c>
    </row>
    <row r="93" spans="1:9" x14ac:dyDescent="0.25">
      <c r="A93" s="86">
        <v>21</v>
      </c>
      <c r="B93" s="86">
        <v>26.5</v>
      </c>
      <c r="C93" s="86">
        <v>4</v>
      </c>
      <c r="D93" s="86" t="s">
        <v>8</v>
      </c>
      <c r="E93" s="86" t="s">
        <v>52</v>
      </c>
      <c r="F93" s="132">
        <v>377614.69300000003</v>
      </c>
      <c r="G93" s="132">
        <v>59663121.494000003</v>
      </c>
      <c r="H93" s="130">
        <v>158</v>
      </c>
      <c r="I93" s="133">
        <f t="shared" si="1"/>
        <v>10006789.364500001</v>
      </c>
    </row>
    <row r="94" spans="1:9" x14ac:dyDescent="0.25">
      <c r="A94" s="86">
        <v>21</v>
      </c>
      <c r="B94" s="86">
        <v>27.5</v>
      </c>
      <c r="C94" s="86">
        <v>4</v>
      </c>
      <c r="D94" s="86" t="s">
        <v>8</v>
      </c>
      <c r="E94" s="86" t="s">
        <v>52</v>
      </c>
      <c r="F94" s="132">
        <v>377614.69300000003</v>
      </c>
      <c r="G94" s="132">
        <v>62306424.344999999</v>
      </c>
      <c r="H94" s="130">
        <v>165</v>
      </c>
      <c r="I94" s="133">
        <f t="shared" si="1"/>
        <v>10384404.057500001</v>
      </c>
    </row>
    <row r="95" spans="1:9" x14ac:dyDescent="0.25">
      <c r="A95" s="86">
        <v>21</v>
      </c>
      <c r="B95" s="86">
        <v>19</v>
      </c>
      <c r="C95" s="86">
        <v>5</v>
      </c>
      <c r="D95" s="86" t="s">
        <v>8</v>
      </c>
      <c r="E95" s="86" t="s">
        <v>52</v>
      </c>
      <c r="F95" s="132">
        <v>256497.90150000001</v>
      </c>
      <c r="G95" s="132">
        <v>11285907.665999999</v>
      </c>
      <c r="H95" s="130">
        <v>44</v>
      </c>
      <c r="I95" s="133">
        <f t="shared" si="1"/>
        <v>4873460.1285000006</v>
      </c>
    </row>
    <row r="96" spans="1:9" x14ac:dyDescent="0.25">
      <c r="A96" s="86">
        <v>21</v>
      </c>
      <c r="B96" s="86">
        <v>21</v>
      </c>
      <c r="C96" s="86">
        <v>5</v>
      </c>
      <c r="D96" s="86" t="s">
        <v>8</v>
      </c>
      <c r="E96" s="86" t="s">
        <v>52</v>
      </c>
      <c r="F96" s="132">
        <v>2264692.7170000002</v>
      </c>
      <c r="G96" s="132">
        <v>113234635.84999999</v>
      </c>
      <c r="H96" s="130">
        <v>50</v>
      </c>
      <c r="I96" s="133">
        <f t="shared" si="1"/>
        <v>47558547.057000004</v>
      </c>
    </row>
    <row r="97" spans="1:9" x14ac:dyDescent="0.25">
      <c r="A97" s="86">
        <v>21</v>
      </c>
      <c r="B97" s="86">
        <v>21.5</v>
      </c>
      <c r="C97" s="86">
        <v>5</v>
      </c>
      <c r="D97" s="86" t="s">
        <v>8</v>
      </c>
      <c r="E97" s="86" t="s">
        <v>52</v>
      </c>
      <c r="F97" s="132">
        <v>357964.57140000002</v>
      </c>
      <c r="G97" s="132">
        <v>20761945.141199999</v>
      </c>
      <c r="H97" s="130">
        <v>58</v>
      </c>
      <c r="I97" s="133">
        <f t="shared" si="1"/>
        <v>7696238.2851</v>
      </c>
    </row>
    <row r="98" spans="1:9" x14ac:dyDescent="0.25">
      <c r="A98" s="86">
        <v>21</v>
      </c>
      <c r="B98" s="86">
        <v>22.5</v>
      </c>
      <c r="C98" s="86">
        <v>5</v>
      </c>
      <c r="D98" s="86" t="s">
        <v>8</v>
      </c>
      <c r="E98" s="86" t="s">
        <v>52</v>
      </c>
      <c r="F98" s="132">
        <v>357273.57370000001</v>
      </c>
      <c r="G98" s="132">
        <v>23580055.8642</v>
      </c>
      <c r="H98" s="130">
        <v>66</v>
      </c>
      <c r="I98" s="133">
        <f t="shared" si="1"/>
        <v>8038655.4082500003</v>
      </c>
    </row>
    <row r="99" spans="1:9" x14ac:dyDescent="0.25">
      <c r="A99" s="86">
        <v>21</v>
      </c>
      <c r="B99" s="86">
        <v>23</v>
      </c>
      <c r="C99" s="86">
        <v>5</v>
      </c>
      <c r="D99" s="86" t="s">
        <v>8</v>
      </c>
      <c r="E99" s="86" t="s">
        <v>52</v>
      </c>
      <c r="F99" s="132">
        <v>1495259.9556</v>
      </c>
      <c r="G99" s="132">
        <v>127097096.226</v>
      </c>
      <c r="H99" s="130">
        <v>85</v>
      </c>
      <c r="I99" s="133">
        <f t="shared" si="1"/>
        <v>34390978.978799999</v>
      </c>
    </row>
    <row r="100" spans="1:9" x14ac:dyDescent="0.25">
      <c r="A100" s="86">
        <v>21</v>
      </c>
      <c r="B100" s="86">
        <v>23.5</v>
      </c>
      <c r="C100" s="86">
        <v>5</v>
      </c>
      <c r="D100" s="86" t="s">
        <v>8</v>
      </c>
      <c r="E100" s="86" t="s">
        <v>52</v>
      </c>
      <c r="F100" s="132">
        <v>360025.10070000001</v>
      </c>
      <c r="G100" s="132">
        <v>34202384.566500001</v>
      </c>
      <c r="H100" s="130">
        <v>95</v>
      </c>
      <c r="I100" s="133">
        <f t="shared" si="1"/>
        <v>8460589.8664500006</v>
      </c>
    </row>
    <row r="101" spans="1:9" x14ac:dyDescent="0.25">
      <c r="A101" s="86">
        <v>21</v>
      </c>
      <c r="B101" s="86">
        <v>22.5</v>
      </c>
      <c r="C101" s="86">
        <v>6</v>
      </c>
      <c r="D101" s="86" t="s">
        <v>8</v>
      </c>
      <c r="E101" s="86" t="s">
        <v>52</v>
      </c>
      <c r="F101" s="132">
        <v>1071820.7211</v>
      </c>
      <c r="G101" s="132">
        <v>87889299.130199999</v>
      </c>
      <c r="H101" s="130">
        <v>82</v>
      </c>
      <c r="I101" s="133">
        <f t="shared" si="1"/>
        <v>24115966.224750001</v>
      </c>
    </row>
    <row r="102" spans="1:9" x14ac:dyDescent="0.25">
      <c r="A102" s="86">
        <v>21</v>
      </c>
      <c r="B102" s="86">
        <v>23</v>
      </c>
      <c r="C102" s="86">
        <v>6</v>
      </c>
      <c r="D102" s="86" t="s">
        <v>8</v>
      </c>
      <c r="E102" s="86" t="s">
        <v>52</v>
      </c>
      <c r="F102" s="132">
        <v>373814.9889</v>
      </c>
      <c r="G102" s="132">
        <v>30279014.100900002</v>
      </c>
      <c r="H102" s="130">
        <v>81</v>
      </c>
      <c r="I102" s="133">
        <f t="shared" si="1"/>
        <v>8597744.7446999997</v>
      </c>
    </row>
    <row r="103" spans="1:9" x14ac:dyDescent="0.25">
      <c r="A103" s="86">
        <v>21</v>
      </c>
      <c r="B103" s="86">
        <v>23.5</v>
      </c>
      <c r="C103" s="86">
        <v>6</v>
      </c>
      <c r="D103" s="86" t="s">
        <v>8</v>
      </c>
      <c r="E103" s="86" t="s">
        <v>52</v>
      </c>
      <c r="F103" s="132">
        <v>360025.10070000001</v>
      </c>
      <c r="G103" s="132">
        <v>33482334.3651</v>
      </c>
      <c r="H103" s="130">
        <v>93</v>
      </c>
      <c r="I103" s="133">
        <f t="shared" si="1"/>
        <v>8460589.8664500006</v>
      </c>
    </row>
    <row r="104" spans="1:9" x14ac:dyDescent="0.25">
      <c r="A104" s="86">
        <v>21</v>
      </c>
      <c r="B104" s="86">
        <v>25</v>
      </c>
      <c r="C104" s="86">
        <v>6</v>
      </c>
      <c r="D104" s="86" t="s">
        <v>8</v>
      </c>
      <c r="E104" s="86" t="s">
        <v>52</v>
      </c>
      <c r="F104" s="132">
        <v>377614.69300000003</v>
      </c>
      <c r="G104" s="132">
        <v>44558533.773999996</v>
      </c>
      <c r="H104" s="130">
        <v>118</v>
      </c>
      <c r="I104" s="133">
        <f t="shared" si="1"/>
        <v>9440367.3250000011</v>
      </c>
    </row>
    <row r="105" spans="1:9" x14ac:dyDescent="0.25">
      <c r="A105" s="86">
        <v>21</v>
      </c>
      <c r="B105" s="86">
        <v>26</v>
      </c>
      <c r="C105" s="86">
        <v>6</v>
      </c>
      <c r="D105" s="86" t="s">
        <v>8</v>
      </c>
      <c r="E105" s="86" t="s">
        <v>52</v>
      </c>
      <c r="F105" s="132">
        <v>362956.69939999998</v>
      </c>
      <c r="G105" s="132">
        <v>51902808.014200002</v>
      </c>
      <c r="H105" s="130">
        <v>143</v>
      </c>
      <c r="I105" s="133">
        <f t="shared" si="1"/>
        <v>9436874.1843999997</v>
      </c>
    </row>
    <row r="106" spans="1:9" x14ac:dyDescent="0.25">
      <c r="A106" s="86">
        <v>21</v>
      </c>
      <c r="B106" s="86">
        <v>27.5</v>
      </c>
      <c r="C106" s="86">
        <v>6</v>
      </c>
      <c r="D106" s="86" t="s">
        <v>8</v>
      </c>
      <c r="E106" s="86" t="s">
        <v>52</v>
      </c>
      <c r="F106" s="132">
        <v>377614.69300000003</v>
      </c>
      <c r="G106" s="132">
        <v>63816883.116999999</v>
      </c>
      <c r="H106" s="130">
        <v>169</v>
      </c>
      <c r="I106" s="133">
        <f t="shared" si="1"/>
        <v>10384404.057500001</v>
      </c>
    </row>
    <row r="107" spans="1:9" x14ac:dyDescent="0.25">
      <c r="A107" s="86">
        <v>21</v>
      </c>
      <c r="B107" s="86">
        <v>24.5</v>
      </c>
      <c r="C107" s="86">
        <v>7</v>
      </c>
      <c r="D107" s="86" t="s">
        <v>8</v>
      </c>
      <c r="E107" s="86" t="s">
        <v>52</v>
      </c>
      <c r="F107" s="132">
        <v>390357.36749999999</v>
      </c>
      <c r="G107" s="132">
        <v>35522520.442500003</v>
      </c>
      <c r="H107" s="130">
        <v>91</v>
      </c>
      <c r="I107" s="133">
        <f t="shared" si="1"/>
        <v>9563755.5037500001</v>
      </c>
    </row>
    <row r="108" spans="1:9" x14ac:dyDescent="0.25">
      <c r="A108" s="86">
        <v>21</v>
      </c>
      <c r="B108" s="86">
        <v>25.5</v>
      </c>
      <c r="C108" s="86">
        <v>7</v>
      </c>
      <c r="D108" s="86" t="s">
        <v>8</v>
      </c>
      <c r="E108" s="86" t="s">
        <v>52</v>
      </c>
      <c r="F108" s="132">
        <v>377614.69300000003</v>
      </c>
      <c r="G108" s="132">
        <v>44558533.773999996</v>
      </c>
      <c r="H108" s="130">
        <v>118</v>
      </c>
      <c r="I108" s="133">
        <f t="shared" si="1"/>
        <v>9629174.6715000011</v>
      </c>
    </row>
    <row r="109" spans="1:9" x14ac:dyDescent="0.25">
      <c r="A109" s="86">
        <v>21</v>
      </c>
      <c r="B109" s="86">
        <v>26</v>
      </c>
      <c r="C109" s="86">
        <v>7</v>
      </c>
      <c r="D109" s="86" t="s">
        <v>8</v>
      </c>
      <c r="E109" s="86" t="s">
        <v>52</v>
      </c>
      <c r="F109" s="132">
        <v>362956.69939999998</v>
      </c>
      <c r="G109" s="132">
        <v>50088024.517200001</v>
      </c>
      <c r="H109" s="130">
        <v>138</v>
      </c>
      <c r="I109" s="133">
        <f t="shared" si="1"/>
        <v>9436874.1843999997</v>
      </c>
    </row>
    <row r="110" spans="1:9" x14ac:dyDescent="0.25">
      <c r="A110" s="86">
        <v>21</v>
      </c>
      <c r="B110" s="86">
        <v>17</v>
      </c>
      <c r="C110" s="86">
        <v>1</v>
      </c>
      <c r="D110" s="86" t="s">
        <v>9</v>
      </c>
      <c r="E110" s="86" t="s">
        <v>52</v>
      </c>
      <c r="F110" s="132">
        <v>1141517.9768000001</v>
      </c>
      <c r="G110" s="132">
        <v>35387057.2808</v>
      </c>
      <c r="H110" s="130">
        <v>31</v>
      </c>
      <c r="I110" s="133">
        <f t="shared" si="1"/>
        <v>19405805.605599999</v>
      </c>
    </row>
    <row r="111" spans="1:9" x14ac:dyDescent="0.25">
      <c r="A111" s="86">
        <v>21</v>
      </c>
      <c r="B111" s="86">
        <v>19</v>
      </c>
      <c r="C111" s="86">
        <v>1</v>
      </c>
      <c r="D111" s="86" t="s">
        <v>9</v>
      </c>
      <c r="E111" s="86" t="s">
        <v>52</v>
      </c>
      <c r="F111" s="132">
        <v>769493.70449999999</v>
      </c>
      <c r="G111" s="132">
        <v>34883714.604000002</v>
      </c>
      <c r="H111" s="130">
        <v>45.3333333333333</v>
      </c>
      <c r="I111" s="133">
        <f t="shared" si="1"/>
        <v>14620380.385499999</v>
      </c>
    </row>
    <row r="112" spans="1:9" x14ac:dyDescent="0.25">
      <c r="A112" s="86">
        <v>21</v>
      </c>
      <c r="B112" s="86">
        <v>19.5</v>
      </c>
      <c r="C112" s="86">
        <v>1</v>
      </c>
      <c r="D112" s="86" t="s">
        <v>9</v>
      </c>
      <c r="E112" s="86" t="s">
        <v>52</v>
      </c>
      <c r="F112" s="132">
        <v>273140.88069999998</v>
      </c>
      <c r="G112" s="132">
        <v>14476466.677100001</v>
      </c>
      <c r="H112" s="130">
        <v>53</v>
      </c>
      <c r="I112" s="133">
        <f t="shared" si="1"/>
        <v>5326247.1736499993</v>
      </c>
    </row>
    <row r="113" spans="1:9" x14ac:dyDescent="0.25">
      <c r="A113" s="86">
        <v>21</v>
      </c>
      <c r="B113" s="86">
        <v>20</v>
      </c>
      <c r="C113" s="86">
        <v>2</v>
      </c>
      <c r="D113" s="86" t="s">
        <v>9</v>
      </c>
      <c r="E113" s="86" t="s">
        <v>52</v>
      </c>
      <c r="F113" s="132">
        <v>4977007.9320999999</v>
      </c>
      <c r="G113" s="132">
        <v>251731822.24990001</v>
      </c>
      <c r="H113" s="130">
        <v>50.578947368420998</v>
      </c>
      <c r="I113" s="133">
        <f t="shared" si="1"/>
        <v>99540158.64199999</v>
      </c>
    </row>
    <row r="114" spans="1:9" x14ac:dyDescent="0.25">
      <c r="A114" s="86">
        <v>21</v>
      </c>
      <c r="B114" s="86">
        <v>20.5</v>
      </c>
      <c r="C114" s="86">
        <v>2</v>
      </c>
      <c r="D114" s="86" t="s">
        <v>9</v>
      </c>
      <c r="E114" s="86" t="s">
        <v>52</v>
      </c>
      <c r="F114" s="132">
        <v>3099244.9764</v>
      </c>
      <c r="G114" s="132">
        <v>167100958.3109</v>
      </c>
      <c r="H114" s="130">
        <v>53.9166666666667</v>
      </c>
      <c r="I114" s="133">
        <f t="shared" si="1"/>
        <v>63534522.016199999</v>
      </c>
    </row>
    <row r="115" spans="1:9" x14ac:dyDescent="0.25">
      <c r="A115" s="86">
        <v>21</v>
      </c>
      <c r="B115" s="86">
        <v>21</v>
      </c>
      <c r="C115" s="86">
        <v>2</v>
      </c>
      <c r="D115" s="86" t="s">
        <v>9</v>
      </c>
      <c r="E115" s="86" t="s">
        <v>52</v>
      </c>
      <c r="F115" s="132">
        <v>970582.59299999999</v>
      </c>
      <c r="G115" s="132">
        <v>61146703.358999997</v>
      </c>
      <c r="H115" s="130">
        <v>63</v>
      </c>
      <c r="I115" s="133">
        <f t="shared" si="1"/>
        <v>20382234.453000002</v>
      </c>
    </row>
    <row r="116" spans="1:9" x14ac:dyDescent="0.25">
      <c r="A116" s="86">
        <v>21</v>
      </c>
      <c r="B116" s="86">
        <v>21.5</v>
      </c>
      <c r="C116" s="86">
        <v>2</v>
      </c>
      <c r="D116" s="86" t="s">
        <v>9</v>
      </c>
      <c r="E116" s="86" t="s">
        <v>52</v>
      </c>
      <c r="F116" s="132">
        <v>2863716.5712000001</v>
      </c>
      <c r="G116" s="132">
        <v>188647329.12779999</v>
      </c>
      <c r="H116" s="130">
        <v>65.875</v>
      </c>
      <c r="I116" s="133">
        <f t="shared" si="1"/>
        <v>61569906.2808</v>
      </c>
    </row>
    <row r="117" spans="1:9" x14ac:dyDescent="0.25">
      <c r="A117" s="86">
        <v>21</v>
      </c>
      <c r="B117" s="86">
        <v>22</v>
      </c>
      <c r="C117" s="86">
        <v>2</v>
      </c>
      <c r="D117" s="86" t="s">
        <v>9</v>
      </c>
      <c r="E117" s="86" t="s">
        <v>52</v>
      </c>
      <c r="F117" s="132">
        <v>4367714.3304000003</v>
      </c>
      <c r="G117" s="132">
        <v>317751217.53659999</v>
      </c>
      <c r="H117" s="130">
        <v>72.75</v>
      </c>
      <c r="I117" s="133">
        <f t="shared" si="1"/>
        <v>96089715.268800005</v>
      </c>
    </row>
    <row r="118" spans="1:9" x14ac:dyDescent="0.25">
      <c r="A118" s="86">
        <v>21</v>
      </c>
      <c r="B118" s="86">
        <v>24</v>
      </c>
      <c r="C118" s="86">
        <v>2</v>
      </c>
      <c r="D118" s="86" t="s">
        <v>9</v>
      </c>
      <c r="E118" s="86" t="s">
        <v>52</v>
      </c>
      <c r="F118" s="132">
        <v>745348.14099999995</v>
      </c>
      <c r="G118" s="132">
        <v>74534814.099999994</v>
      </c>
      <c r="H118" s="130">
        <v>100</v>
      </c>
      <c r="I118" s="133">
        <f t="shared" si="1"/>
        <v>17888355.384</v>
      </c>
    </row>
    <row r="119" spans="1:9" x14ac:dyDescent="0.25">
      <c r="A119" s="86">
        <v>21</v>
      </c>
      <c r="B119" s="86">
        <v>20</v>
      </c>
      <c r="C119" s="86">
        <v>3</v>
      </c>
      <c r="D119" s="86" t="s">
        <v>9</v>
      </c>
      <c r="E119" s="86" t="s">
        <v>52</v>
      </c>
      <c r="F119" s="132">
        <v>261947.78589999999</v>
      </c>
      <c r="G119" s="132">
        <v>12049598.1514</v>
      </c>
      <c r="H119" s="130">
        <v>46</v>
      </c>
      <c r="I119" s="133">
        <f t="shared" si="1"/>
        <v>5238955.7179999994</v>
      </c>
    </row>
    <row r="120" spans="1:9" x14ac:dyDescent="0.25">
      <c r="A120" s="86">
        <v>21</v>
      </c>
      <c r="B120" s="86">
        <v>21</v>
      </c>
      <c r="C120" s="86">
        <v>3</v>
      </c>
      <c r="D120" s="86" t="s">
        <v>9</v>
      </c>
      <c r="E120" s="86" t="s">
        <v>52</v>
      </c>
      <c r="F120" s="132">
        <v>647055.06200000003</v>
      </c>
      <c r="G120" s="132">
        <v>35911555.941</v>
      </c>
      <c r="H120" s="130">
        <v>55.5</v>
      </c>
      <c r="I120" s="133">
        <f t="shared" si="1"/>
        <v>13588156.302000001</v>
      </c>
    </row>
    <row r="121" spans="1:9" x14ac:dyDescent="0.25">
      <c r="A121" s="86">
        <v>21</v>
      </c>
      <c r="B121" s="86">
        <v>21.5</v>
      </c>
      <c r="C121" s="86">
        <v>3</v>
      </c>
      <c r="D121" s="86" t="s">
        <v>9</v>
      </c>
      <c r="E121" s="86" t="s">
        <v>52</v>
      </c>
      <c r="F121" s="132">
        <v>1073893.7142</v>
      </c>
      <c r="G121" s="132">
        <v>63359729.137800001</v>
      </c>
      <c r="H121" s="130">
        <v>59</v>
      </c>
      <c r="I121" s="133">
        <f t="shared" si="1"/>
        <v>23088714.855300002</v>
      </c>
    </row>
    <row r="122" spans="1:9" x14ac:dyDescent="0.25">
      <c r="A122" s="86">
        <v>21</v>
      </c>
      <c r="B122" s="86">
        <v>22</v>
      </c>
      <c r="C122" s="86">
        <v>3</v>
      </c>
      <c r="D122" s="86" t="s">
        <v>9</v>
      </c>
      <c r="E122" s="86" t="s">
        <v>52</v>
      </c>
      <c r="F122" s="132">
        <v>1091928.5826000001</v>
      </c>
      <c r="G122" s="132">
        <v>73887167.422600001</v>
      </c>
      <c r="H122" s="130">
        <v>67.6666666666667</v>
      </c>
      <c r="I122" s="133">
        <f t="shared" si="1"/>
        <v>24022428.817200001</v>
      </c>
    </row>
    <row r="123" spans="1:9" x14ac:dyDescent="0.25">
      <c r="A123" s="86">
        <v>21</v>
      </c>
      <c r="B123" s="86">
        <v>22.5</v>
      </c>
      <c r="C123" s="86">
        <v>3</v>
      </c>
      <c r="D123" s="86" t="s">
        <v>9</v>
      </c>
      <c r="E123" s="86" t="s">
        <v>52</v>
      </c>
      <c r="F123" s="132">
        <v>5359103.6054999996</v>
      </c>
      <c r="G123" s="132">
        <v>442661957.8143</v>
      </c>
      <c r="H123" s="130">
        <v>82.6</v>
      </c>
      <c r="I123" s="133">
        <f t="shared" si="1"/>
        <v>120579831.12374999</v>
      </c>
    </row>
    <row r="124" spans="1:9" x14ac:dyDescent="0.25">
      <c r="A124" s="86">
        <v>21</v>
      </c>
      <c r="B124" s="86">
        <v>23</v>
      </c>
      <c r="C124" s="86">
        <v>3</v>
      </c>
      <c r="D124" s="86" t="s">
        <v>9</v>
      </c>
      <c r="E124" s="86" t="s">
        <v>52</v>
      </c>
      <c r="F124" s="132">
        <v>373814.9889</v>
      </c>
      <c r="G124" s="132">
        <v>33269534.0121</v>
      </c>
      <c r="H124" s="130">
        <v>89</v>
      </c>
      <c r="I124" s="133">
        <f t="shared" si="1"/>
        <v>8597744.7446999997</v>
      </c>
    </row>
    <row r="125" spans="1:9" x14ac:dyDescent="0.25">
      <c r="A125" s="86">
        <v>21</v>
      </c>
      <c r="B125" s="86">
        <v>23.5</v>
      </c>
      <c r="C125" s="86">
        <v>3</v>
      </c>
      <c r="D125" s="86" t="s">
        <v>9</v>
      </c>
      <c r="E125" s="86" t="s">
        <v>52</v>
      </c>
      <c r="F125" s="132">
        <v>360025.10070000001</v>
      </c>
      <c r="G125" s="132">
        <v>25921807.250399999</v>
      </c>
      <c r="H125" s="130">
        <v>72</v>
      </c>
      <c r="I125" s="133">
        <f t="shared" si="1"/>
        <v>8460589.8664500006</v>
      </c>
    </row>
    <row r="126" spans="1:9" x14ac:dyDescent="0.25">
      <c r="A126" s="86">
        <v>21</v>
      </c>
      <c r="B126" s="86">
        <v>24</v>
      </c>
      <c r="C126" s="86">
        <v>3</v>
      </c>
      <c r="D126" s="86" t="s">
        <v>9</v>
      </c>
      <c r="E126" s="86" t="s">
        <v>52</v>
      </c>
      <c r="F126" s="132">
        <v>372674.07049999997</v>
      </c>
      <c r="G126" s="132">
        <v>42484844.037</v>
      </c>
      <c r="H126" s="130">
        <v>114</v>
      </c>
      <c r="I126" s="133">
        <f t="shared" si="1"/>
        <v>8944177.6919999998</v>
      </c>
    </row>
    <row r="127" spans="1:9" x14ac:dyDescent="0.25">
      <c r="A127" s="86">
        <v>21</v>
      </c>
      <c r="B127" s="86">
        <v>24.5</v>
      </c>
      <c r="C127" s="86">
        <v>3</v>
      </c>
      <c r="D127" s="86" t="s">
        <v>9</v>
      </c>
      <c r="E127" s="86" t="s">
        <v>52</v>
      </c>
      <c r="F127" s="132">
        <v>390357.36749999999</v>
      </c>
      <c r="G127" s="132">
        <v>46842884.100000001</v>
      </c>
      <c r="H127" s="130">
        <v>120</v>
      </c>
      <c r="I127" s="133">
        <f t="shared" si="1"/>
        <v>9563755.5037500001</v>
      </c>
    </row>
    <row r="128" spans="1:9" x14ac:dyDescent="0.25">
      <c r="A128" s="86">
        <v>21</v>
      </c>
      <c r="B128" s="86">
        <v>24.5</v>
      </c>
      <c r="C128" s="86">
        <v>4</v>
      </c>
      <c r="D128" s="86" t="s">
        <v>9</v>
      </c>
      <c r="E128" s="86" t="s">
        <v>52</v>
      </c>
      <c r="F128" s="132">
        <v>390357.36749999999</v>
      </c>
      <c r="G128" s="132">
        <v>42158595.689999998</v>
      </c>
      <c r="H128" s="130">
        <v>108</v>
      </c>
      <c r="I128" s="133">
        <f t="shared" si="1"/>
        <v>9563755.5037500001</v>
      </c>
    </row>
    <row r="129" spans="1:9" x14ac:dyDescent="0.25">
      <c r="A129" s="86">
        <v>21</v>
      </c>
      <c r="B129" s="86">
        <v>27</v>
      </c>
      <c r="C129" s="86">
        <v>4</v>
      </c>
      <c r="D129" s="86" t="s">
        <v>9</v>
      </c>
      <c r="E129" s="86" t="s">
        <v>52</v>
      </c>
      <c r="F129" s="132">
        <v>755229.38600000006</v>
      </c>
      <c r="G129" s="132">
        <v>122347160.53200001</v>
      </c>
      <c r="H129" s="130">
        <v>162</v>
      </c>
      <c r="I129" s="133">
        <f t="shared" si="1"/>
        <v>20391193.422000002</v>
      </c>
    </row>
    <row r="130" spans="1:9" x14ac:dyDescent="0.25">
      <c r="A130" s="86">
        <v>21</v>
      </c>
      <c r="B130" s="86">
        <v>24</v>
      </c>
      <c r="C130" s="86">
        <v>5</v>
      </c>
      <c r="D130" s="86" t="s">
        <v>9</v>
      </c>
      <c r="E130" s="86" t="s">
        <v>52</v>
      </c>
      <c r="F130" s="132">
        <v>372674.07049999997</v>
      </c>
      <c r="G130" s="132">
        <v>37640081.120499998</v>
      </c>
      <c r="H130" s="130">
        <v>101</v>
      </c>
      <c r="I130" s="133">
        <f t="shared" si="1"/>
        <v>8944177.6919999998</v>
      </c>
    </row>
    <row r="131" spans="1:9" x14ac:dyDescent="0.25">
      <c r="A131" s="86">
        <v>21</v>
      </c>
      <c r="B131" s="86">
        <v>22</v>
      </c>
      <c r="C131" s="86">
        <v>6</v>
      </c>
      <c r="D131" s="86" t="s">
        <v>9</v>
      </c>
      <c r="E131" s="86" t="s">
        <v>52</v>
      </c>
      <c r="F131" s="132">
        <v>363976.19420000003</v>
      </c>
      <c r="G131" s="132">
        <v>23658452.623</v>
      </c>
      <c r="H131" s="130">
        <v>65</v>
      </c>
      <c r="I131" s="133">
        <f t="shared" ref="I131:I194" si="2">B131*F131</f>
        <v>8007476.2724000011</v>
      </c>
    </row>
    <row r="132" spans="1:9" x14ac:dyDescent="0.25">
      <c r="A132" s="86">
        <v>21</v>
      </c>
      <c r="B132" s="86">
        <v>22.5</v>
      </c>
      <c r="C132" s="86">
        <v>6</v>
      </c>
      <c r="D132" s="86" t="s">
        <v>9</v>
      </c>
      <c r="E132" s="86" t="s">
        <v>52</v>
      </c>
      <c r="F132" s="132">
        <v>357273.57370000001</v>
      </c>
      <c r="G132" s="132">
        <v>25009150.159000002</v>
      </c>
      <c r="H132" s="130">
        <v>70</v>
      </c>
      <c r="I132" s="133">
        <f t="shared" si="2"/>
        <v>8038655.4082500003</v>
      </c>
    </row>
    <row r="133" spans="1:9" x14ac:dyDescent="0.25">
      <c r="A133" s="86">
        <v>21</v>
      </c>
      <c r="B133" s="86">
        <v>26.5</v>
      </c>
      <c r="C133" s="86">
        <v>6</v>
      </c>
      <c r="D133" s="86" t="s">
        <v>9</v>
      </c>
      <c r="E133" s="86" t="s">
        <v>52</v>
      </c>
      <c r="F133" s="132">
        <v>377614.69300000003</v>
      </c>
      <c r="G133" s="132">
        <v>58530277.414999999</v>
      </c>
      <c r="H133" s="130">
        <v>155</v>
      </c>
      <c r="I133" s="133">
        <f t="shared" si="2"/>
        <v>10006789.364500001</v>
      </c>
    </row>
    <row r="134" spans="1:9" x14ac:dyDescent="0.25">
      <c r="A134" s="86">
        <v>21</v>
      </c>
      <c r="B134" s="86">
        <v>7.5</v>
      </c>
      <c r="C134" s="86">
        <v>0</v>
      </c>
      <c r="D134" s="86" t="s">
        <v>8</v>
      </c>
      <c r="E134" s="86" t="s">
        <v>10</v>
      </c>
      <c r="F134" s="132">
        <v>268401.63809999998</v>
      </c>
      <c r="G134" s="132">
        <v>536803.27619999996</v>
      </c>
      <c r="H134" s="130">
        <v>2</v>
      </c>
      <c r="I134" s="133">
        <f t="shared" si="2"/>
        <v>2013012.2857499998</v>
      </c>
    </row>
    <row r="135" spans="1:9" x14ac:dyDescent="0.25">
      <c r="A135" s="86">
        <v>21</v>
      </c>
      <c r="B135" s="86">
        <v>8</v>
      </c>
      <c r="C135" s="86">
        <v>0</v>
      </c>
      <c r="D135" s="86" t="s">
        <v>8</v>
      </c>
      <c r="E135" s="86" t="s">
        <v>10</v>
      </c>
      <c r="F135" s="132">
        <v>1185550.6266000001</v>
      </c>
      <c r="G135" s="132">
        <v>3556651.8798000002</v>
      </c>
      <c r="H135" s="130">
        <v>3</v>
      </c>
      <c r="I135" s="133">
        <f t="shared" si="2"/>
        <v>9484405.0128000006</v>
      </c>
    </row>
    <row r="136" spans="1:9" x14ac:dyDescent="0.25">
      <c r="A136" s="86">
        <v>21</v>
      </c>
      <c r="B136" s="86">
        <v>8.5</v>
      </c>
      <c r="C136" s="86">
        <v>0</v>
      </c>
      <c r="D136" s="86" t="s">
        <v>8</v>
      </c>
      <c r="E136" s="86" t="s">
        <v>10</v>
      </c>
      <c r="F136" s="132">
        <v>18202947.1536</v>
      </c>
      <c r="G136" s="132">
        <v>77362525.402799994</v>
      </c>
      <c r="H136" s="130">
        <v>4.25</v>
      </c>
      <c r="I136" s="133">
        <f t="shared" si="2"/>
        <v>154725050.80559999</v>
      </c>
    </row>
    <row r="137" spans="1:9" x14ac:dyDescent="0.25">
      <c r="A137" s="86">
        <v>21</v>
      </c>
      <c r="B137" s="86">
        <v>9</v>
      </c>
      <c r="C137" s="86">
        <v>0</v>
      </c>
      <c r="D137" s="86" t="s">
        <v>8</v>
      </c>
      <c r="E137" s="86" t="s">
        <v>10</v>
      </c>
      <c r="F137" s="132">
        <v>229748109.90000001</v>
      </c>
      <c r="G137" s="132">
        <v>1284291934.3410001</v>
      </c>
      <c r="H137" s="130">
        <v>5.59</v>
      </c>
      <c r="I137" s="133">
        <f t="shared" si="2"/>
        <v>2067732989.1000001</v>
      </c>
    </row>
    <row r="138" spans="1:9" x14ac:dyDescent="0.25">
      <c r="A138" s="86">
        <v>21</v>
      </c>
      <c r="B138" s="86">
        <v>9.5</v>
      </c>
      <c r="C138" s="86">
        <v>0</v>
      </c>
      <c r="D138" s="86" t="s">
        <v>8</v>
      </c>
      <c r="E138" s="86" t="s">
        <v>10</v>
      </c>
      <c r="F138" s="132">
        <v>233122902.30000001</v>
      </c>
      <c r="G138" s="132">
        <v>1347450375.2939999</v>
      </c>
      <c r="H138" s="130">
        <v>5.78</v>
      </c>
      <c r="I138" s="133">
        <f t="shared" si="2"/>
        <v>2214667571.8499999</v>
      </c>
    </row>
    <row r="139" spans="1:9" x14ac:dyDescent="0.25">
      <c r="A139" s="86">
        <v>21</v>
      </c>
      <c r="B139" s="86">
        <v>10</v>
      </c>
      <c r="C139" s="86">
        <v>0</v>
      </c>
      <c r="D139" s="86" t="s">
        <v>8</v>
      </c>
      <c r="E139" s="86" t="s">
        <v>10</v>
      </c>
      <c r="F139" s="132">
        <v>249178008.5878</v>
      </c>
      <c r="G139" s="132">
        <v>1492739285.0913999</v>
      </c>
      <c r="H139" s="130">
        <v>5.9906542056074796</v>
      </c>
      <c r="I139" s="133">
        <f t="shared" si="2"/>
        <v>2491780085.8779998</v>
      </c>
    </row>
    <row r="140" spans="1:9" x14ac:dyDescent="0.25">
      <c r="A140" s="86">
        <v>21</v>
      </c>
      <c r="B140" s="86">
        <v>10.5</v>
      </c>
      <c r="C140" s="86">
        <v>0</v>
      </c>
      <c r="D140" s="86" t="s">
        <v>8</v>
      </c>
      <c r="E140" s="86" t="s">
        <v>10</v>
      </c>
      <c r="F140" s="132">
        <v>86951858.439700007</v>
      </c>
      <c r="G140" s="132">
        <v>679164515.92089999</v>
      </c>
      <c r="H140" s="130">
        <v>7.8108108108108096</v>
      </c>
      <c r="I140" s="133">
        <f t="shared" si="2"/>
        <v>912994513.61685014</v>
      </c>
    </row>
    <row r="141" spans="1:9" x14ac:dyDescent="0.25">
      <c r="A141" s="86">
        <v>21</v>
      </c>
      <c r="B141" s="86">
        <v>11</v>
      </c>
      <c r="C141" s="86">
        <v>0</v>
      </c>
      <c r="D141" s="86" t="s">
        <v>8</v>
      </c>
      <c r="E141" s="86" t="s">
        <v>10</v>
      </c>
      <c r="F141" s="132">
        <v>35250753.421499997</v>
      </c>
      <c r="G141" s="132">
        <v>305506529.653</v>
      </c>
      <c r="H141" s="130">
        <v>8.6666666666666696</v>
      </c>
      <c r="I141" s="133">
        <f t="shared" si="2"/>
        <v>387758287.6365</v>
      </c>
    </row>
    <row r="142" spans="1:9" x14ac:dyDescent="0.25">
      <c r="A142" s="86">
        <v>21</v>
      </c>
      <c r="B142" s="86">
        <v>11.5</v>
      </c>
      <c r="C142" s="86">
        <v>0</v>
      </c>
      <c r="D142" s="86" t="s">
        <v>8</v>
      </c>
      <c r="E142" s="86" t="s">
        <v>10</v>
      </c>
      <c r="F142" s="132">
        <v>4700100.4561999999</v>
      </c>
      <c r="G142" s="132">
        <v>47001004.561999999</v>
      </c>
      <c r="H142" s="130">
        <v>10</v>
      </c>
      <c r="I142" s="133">
        <f t="shared" si="2"/>
        <v>54051155.246299997</v>
      </c>
    </row>
    <row r="143" spans="1:9" x14ac:dyDescent="0.25">
      <c r="A143" s="86">
        <v>21</v>
      </c>
      <c r="B143" s="86">
        <v>14.5</v>
      </c>
      <c r="C143" s="86">
        <v>0</v>
      </c>
      <c r="D143" s="86" t="s">
        <v>8</v>
      </c>
      <c r="E143" s="86" t="s">
        <v>10</v>
      </c>
      <c r="F143" s="132">
        <v>470701.8382</v>
      </c>
      <c r="G143" s="132">
        <v>9414036.7640000004</v>
      </c>
      <c r="H143" s="130">
        <v>20</v>
      </c>
      <c r="I143" s="133">
        <f t="shared" si="2"/>
        <v>6825176.6539000003</v>
      </c>
    </row>
    <row r="144" spans="1:9" x14ac:dyDescent="0.25">
      <c r="A144" s="86">
        <v>21</v>
      </c>
      <c r="B144" s="86">
        <v>12.5</v>
      </c>
      <c r="C144" s="86">
        <v>1</v>
      </c>
      <c r="D144" s="86" t="s">
        <v>8</v>
      </c>
      <c r="E144" s="86" t="s">
        <v>10</v>
      </c>
      <c r="F144" s="132">
        <v>2979432.1373999999</v>
      </c>
      <c r="G144" s="132">
        <v>40222333.854900002</v>
      </c>
      <c r="H144" s="130">
        <v>13.5</v>
      </c>
      <c r="I144" s="133">
        <f t="shared" si="2"/>
        <v>37242901.717500001</v>
      </c>
    </row>
    <row r="145" spans="1:9" x14ac:dyDescent="0.25">
      <c r="A145" s="86">
        <v>21</v>
      </c>
      <c r="B145" s="86">
        <v>13</v>
      </c>
      <c r="C145" s="86">
        <v>1</v>
      </c>
      <c r="D145" s="86" t="s">
        <v>8</v>
      </c>
      <c r="E145" s="86" t="s">
        <v>10</v>
      </c>
      <c r="F145" s="132">
        <v>9543852.0817000009</v>
      </c>
      <c r="G145" s="132">
        <v>146673937.25560001</v>
      </c>
      <c r="H145" s="130">
        <v>15.3684210526316</v>
      </c>
      <c r="I145" s="133">
        <f t="shared" si="2"/>
        <v>124070077.06210001</v>
      </c>
    </row>
    <row r="146" spans="1:9" x14ac:dyDescent="0.25">
      <c r="A146" s="86">
        <v>21</v>
      </c>
      <c r="B146" s="86">
        <v>13.5</v>
      </c>
      <c r="C146" s="86">
        <v>1</v>
      </c>
      <c r="D146" s="86" t="s">
        <v>8</v>
      </c>
      <c r="E146" s="86" t="s">
        <v>10</v>
      </c>
      <c r="F146" s="132">
        <v>20552582.311999999</v>
      </c>
      <c r="G146" s="132">
        <v>372515554.40499997</v>
      </c>
      <c r="H146" s="130">
        <v>18.125</v>
      </c>
      <c r="I146" s="133">
        <f t="shared" si="2"/>
        <v>277459861.21200001</v>
      </c>
    </row>
    <row r="147" spans="1:9" x14ac:dyDescent="0.25">
      <c r="A147" s="86">
        <v>21</v>
      </c>
      <c r="B147" s="86">
        <v>14</v>
      </c>
      <c r="C147" s="86">
        <v>1</v>
      </c>
      <c r="D147" s="86" t="s">
        <v>8</v>
      </c>
      <c r="E147" s="86" t="s">
        <v>10</v>
      </c>
      <c r="F147" s="132">
        <v>25165161.705600001</v>
      </c>
      <c r="G147" s="132">
        <v>464656735.7784</v>
      </c>
      <c r="H147" s="130">
        <v>18.464285714285701</v>
      </c>
      <c r="I147" s="133">
        <f t="shared" si="2"/>
        <v>352312263.87840003</v>
      </c>
    </row>
    <row r="148" spans="1:9" x14ac:dyDescent="0.25">
      <c r="A148" s="86">
        <v>21</v>
      </c>
      <c r="B148" s="86">
        <v>14.5</v>
      </c>
      <c r="C148" s="86">
        <v>1</v>
      </c>
      <c r="D148" s="86" t="s">
        <v>8</v>
      </c>
      <c r="E148" s="86" t="s">
        <v>10</v>
      </c>
      <c r="F148" s="132">
        <v>17415968.0134</v>
      </c>
      <c r="G148" s="132">
        <v>372795855.85439998</v>
      </c>
      <c r="H148" s="130">
        <v>21.4054054054054</v>
      </c>
      <c r="I148" s="133">
        <f t="shared" si="2"/>
        <v>252531536.1943</v>
      </c>
    </row>
    <row r="149" spans="1:9" x14ac:dyDescent="0.25">
      <c r="A149" s="86">
        <v>21</v>
      </c>
      <c r="B149" s="86">
        <v>15</v>
      </c>
      <c r="C149" s="86">
        <v>1</v>
      </c>
      <c r="D149" s="86" t="s">
        <v>8</v>
      </c>
      <c r="E149" s="86" t="s">
        <v>10</v>
      </c>
      <c r="F149" s="132">
        <v>9505281.5519999992</v>
      </c>
      <c r="G149" s="132">
        <v>223374116.472</v>
      </c>
      <c r="H149" s="130">
        <v>23.5</v>
      </c>
      <c r="I149" s="133">
        <f t="shared" si="2"/>
        <v>142579223.28</v>
      </c>
    </row>
    <row r="150" spans="1:9" x14ac:dyDescent="0.25">
      <c r="A150" s="86">
        <v>21</v>
      </c>
      <c r="B150" s="86">
        <v>15.5</v>
      </c>
      <c r="C150" s="86">
        <v>1</v>
      </c>
      <c r="D150" s="86" t="s">
        <v>8</v>
      </c>
      <c r="E150" s="86" t="s">
        <v>10</v>
      </c>
      <c r="F150" s="132">
        <v>5907365.2274000002</v>
      </c>
      <c r="G150" s="132">
        <v>152909876.8477</v>
      </c>
      <c r="H150" s="130">
        <v>25.884615384615401</v>
      </c>
      <c r="I150" s="133">
        <f t="shared" si="2"/>
        <v>91564161.024700001</v>
      </c>
    </row>
    <row r="151" spans="1:9" x14ac:dyDescent="0.25">
      <c r="A151" s="86">
        <v>21</v>
      </c>
      <c r="B151" s="86">
        <v>16</v>
      </c>
      <c r="C151" s="86">
        <v>1</v>
      </c>
      <c r="D151" s="86" t="s">
        <v>8</v>
      </c>
      <c r="E151" s="86" t="s">
        <v>10</v>
      </c>
      <c r="F151" s="132">
        <v>9623195.8662999999</v>
      </c>
      <c r="G151" s="132">
        <v>269449484.25639999</v>
      </c>
      <c r="H151" s="130">
        <v>28</v>
      </c>
      <c r="I151" s="133">
        <f t="shared" si="2"/>
        <v>153971133.8608</v>
      </c>
    </row>
    <row r="152" spans="1:9" x14ac:dyDescent="0.25">
      <c r="A152" s="86">
        <v>21</v>
      </c>
      <c r="B152" s="86">
        <v>16.5</v>
      </c>
      <c r="C152" s="86">
        <v>1</v>
      </c>
      <c r="D152" s="86" t="s">
        <v>8</v>
      </c>
      <c r="E152" s="86" t="s">
        <v>10</v>
      </c>
      <c r="F152" s="132">
        <v>12479899.367699999</v>
      </c>
      <c r="G152" s="132">
        <v>396583468.79579997</v>
      </c>
      <c r="H152" s="130">
        <v>31.7777777777778</v>
      </c>
      <c r="I152" s="133">
        <f t="shared" si="2"/>
        <v>205918339.56704998</v>
      </c>
    </row>
    <row r="153" spans="1:9" x14ac:dyDescent="0.25">
      <c r="A153" s="86">
        <v>21</v>
      </c>
      <c r="B153" s="86">
        <v>17</v>
      </c>
      <c r="C153" s="86">
        <v>1</v>
      </c>
      <c r="D153" s="86" t="s">
        <v>8</v>
      </c>
      <c r="E153" s="86" t="s">
        <v>10</v>
      </c>
      <c r="F153" s="132">
        <v>29108708.408399999</v>
      </c>
      <c r="G153" s="132">
        <v>1018662104.5469</v>
      </c>
      <c r="H153" s="130">
        <v>34.995098039215698</v>
      </c>
      <c r="I153" s="133">
        <f t="shared" si="2"/>
        <v>494848042.94279999</v>
      </c>
    </row>
    <row r="154" spans="1:9" x14ac:dyDescent="0.25">
      <c r="A154" s="86">
        <v>21</v>
      </c>
      <c r="B154" s="86">
        <v>17.5</v>
      </c>
      <c r="C154" s="86">
        <v>1</v>
      </c>
      <c r="D154" s="86" t="s">
        <v>8</v>
      </c>
      <c r="E154" s="86" t="s">
        <v>10</v>
      </c>
      <c r="F154" s="132">
        <v>28673625.362199999</v>
      </c>
      <c r="G154" s="132">
        <v>1040758072.2126</v>
      </c>
      <c r="H154" s="130">
        <v>36.296703296703299</v>
      </c>
      <c r="I154" s="133">
        <f t="shared" si="2"/>
        <v>501788443.83849996</v>
      </c>
    </row>
    <row r="155" spans="1:9" x14ac:dyDescent="0.25">
      <c r="A155" s="86">
        <v>21</v>
      </c>
      <c r="B155" s="86">
        <v>18</v>
      </c>
      <c r="C155" s="86">
        <v>1</v>
      </c>
      <c r="D155" s="86" t="s">
        <v>8</v>
      </c>
      <c r="E155" s="86" t="s">
        <v>10</v>
      </c>
      <c r="F155" s="132">
        <v>25184119.374699999</v>
      </c>
      <c r="G155" s="132">
        <v>1002785844.1926</v>
      </c>
      <c r="H155" s="130">
        <v>39.818181818181799</v>
      </c>
      <c r="I155" s="133">
        <f t="shared" si="2"/>
        <v>453314148.7446</v>
      </c>
    </row>
    <row r="156" spans="1:9" x14ac:dyDescent="0.25">
      <c r="A156" s="86">
        <v>21</v>
      </c>
      <c r="B156" s="86">
        <v>18.5</v>
      </c>
      <c r="C156" s="86">
        <v>1</v>
      </c>
      <c r="D156" s="86" t="s">
        <v>8</v>
      </c>
      <c r="E156" s="86" t="s">
        <v>10</v>
      </c>
      <c r="F156" s="132">
        <v>27625789.898400001</v>
      </c>
      <c r="G156" s="132">
        <v>1187664489.6143999</v>
      </c>
      <c r="H156" s="130">
        <v>42.991150442477903</v>
      </c>
      <c r="I156" s="133">
        <f t="shared" si="2"/>
        <v>511077113.12040001</v>
      </c>
    </row>
    <row r="157" spans="1:9" x14ac:dyDescent="0.25">
      <c r="A157" s="86">
        <v>21</v>
      </c>
      <c r="B157" s="86">
        <v>19</v>
      </c>
      <c r="C157" s="86">
        <v>1</v>
      </c>
      <c r="D157" s="86" t="s">
        <v>8</v>
      </c>
      <c r="E157" s="86" t="s">
        <v>10</v>
      </c>
      <c r="F157" s="132">
        <v>4616962.227</v>
      </c>
      <c r="G157" s="132">
        <v>220844693.19150001</v>
      </c>
      <c r="H157" s="130">
        <v>47.8333333333333</v>
      </c>
      <c r="I157" s="133">
        <f t="shared" si="2"/>
        <v>87722282.312999994</v>
      </c>
    </row>
    <row r="158" spans="1:9" x14ac:dyDescent="0.25">
      <c r="A158" s="86">
        <v>21</v>
      </c>
      <c r="B158" s="86">
        <v>19.5</v>
      </c>
      <c r="C158" s="86">
        <v>1</v>
      </c>
      <c r="D158" s="86" t="s">
        <v>8</v>
      </c>
      <c r="E158" s="86" t="s">
        <v>10</v>
      </c>
      <c r="F158" s="132">
        <v>10106212.585899999</v>
      </c>
      <c r="G158" s="132">
        <v>571683863.30509996</v>
      </c>
      <c r="H158" s="130">
        <v>56.5675675675676</v>
      </c>
      <c r="I158" s="133">
        <f t="shared" si="2"/>
        <v>197071145.42504999</v>
      </c>
    </row>
    <row r="159" spans="1:9" x14ac:dyDescent="0.25">
      <c r="A159" s="86">
        <v>21</v>
      </c>
      <c r="B159" s="86">
        <v>20</v>
      </c>
      <c r="C159" s="86">
        <v>1</v>
      </c>
      <c r="D159" s="86" t="s">
        <v>8</v>
      </c>
      <c r="E159" s="86" t="s">
        <v>10</v>
      </c>
      <c r="F159" s="132">
        <v>523895.57179999998</v>
      </c>
      <c r="G159" s="132">
        <v>28552308.6631</v>
      </c>
      <c r="H159" s="130">
        <v>54.5</v>
      </c>
      <c r="I159" s="133">
        <f t="shared" si="2"/>
        <v>10477911.435999999</v>
      </c>
    </row>
    <row r="160" spans="1:9" x14ac:dyDescent="0.25">
      <c r="A160" s="86">
        <v>21</v>
      </c>
      <c r="B160" s="86">
        <v>20.5</v>
      </c>
      <c r="C160" s="86">
        <v>1</v>
      </c>
      <c r="D160" s="86" t="s">
        <v>8</v>
      </c>
      <c r="E160" s="86" t="s">
        <v>10</v>
      </c>
      <c r="F160" s="132">
        <v>2840974.5617</v>
      </c>
      <c r="G160" s="132">
        <v>176398693.2401</v>
      </c>
      <c r="H160" s="130">
        <v>62.090909090909101</v>
      </c>
      <c r="I160" s="133">
        <f t="shared" si="2"/>
        <v>58239978.514849998</v>
      </c>
    </row>
    <row r="161" spans="1:9" x14ac:dyDescent="0.25">
      <c r="A161" s="86">
        <v>21</v>
      </c>
      <c r="B161" s="86">
        <v>21</v>
      </c>
      <c r="C161" s="86">
        <v>1</v>
      </c>
      <c r="D161" s="86" t="s">
        <v>8</v>
      </c>
      <c r="E161" s="86" t="s">
        <v>10</v>
      </c>
      <c r="F161" s="132">
        <v>4529385.4340000004</v>
      </c>
      <c r="G161" s="132">
        <v>322233420.87599999</v>
      </c>
      <c r="H161" s="130">
        <v>71.142857142857096</v>
      </c>
      <c r="I161" s="133">
        <f t="shared" si="2"/>
        <v>95117094.114000008</v>
      </c>
    </row>
    <row r="162" spans="1:9" x14ac:dyDescent="0.25">
      <c r="A162" s="86">
        <v>21</v>
      </c>
      <c r="B162" s="86">
        <v>21.5</v>
      </c>
      <c r="C162" s="86">
        <v>1</v>
      </c>
      <c r="D162" s="86" t="s">
        <v>8</v>
      </c>
      <c r="E162" s="86" t="s">
        <v>10</v>
      </c>
      <c r="F162" s="132">
        <v>1789822.8570000001</v>
      </c>
      <c r="G162" s="132">
        <v>143185828.56</v>
      </c>
      <c r="H162" s="130">
        <v>80</v>
      </c>
      <c r="I162" s="133">
        <f t="shared" si="2"/>
        <v>38481191.425499998</v>
      </c>
    </row>
    <row r="163" spans="1:9" x14ac:dyDescent="0.25">
      <c r="A163" s="86">
        <v>21</v>
      </c>
      <c r="B163" s="86">
        <v>22</v>
      </c>
      <c r="C163" s="86">
        <v>1</v>
      </c>
      <c r="D163" s="86" t="s">
        <v>8</v>
      </c>
      <c r="E163" s="86" t="s">
        <v>10</v>
      </c>
      <c r="F163" s="132">
        <v>363976.19420000003</v>
      </c>
      <c r="G163" s="132">
        <v>30210024.1186</v>
      </c>
      <c r="H163" s="130">
        <v>83</v>
      </c>
      <c r="I163" s="133">
        <f t="shared" si="2"/>
        <v>8007476.2724000011</v>
      </c>
    </row>
    <row r="164" spans="1:9" x14ac:dyDescent="0.25">
      <c r="A164" s="86">
        <v>21</v>
      </c>
      <c r="B164" s="86">
        <v>19.5</v>
      </c>
      <c r="C164" s="86">
        <v>2</v>
      </c>
      <c r="D164" s="86" t="s">
        <v>8</v>
      </c>
      <c r="E164" s="86" t="s">
        <v>10</v>
      </c>
      <c r="F164" s="132">
        <v>819422.64210000006</v>
      </c>
      <c r="G164" s="132">
        <v>45068245.315499999</v>
      </c>
      <c r="H164" s="130">
        <v>55</v>
      </c>
      <c r="I164" s="133">
        <f t="shared" si="2"/>
        <v>15978741.520950001</v>
      </c>
    </row>
    <row r="165" spans="1:9" x14ac:dyDescent="0.25">
      <c r="A165" s="86">
        <v>21</v>
      </c>
      <c r="B165" s="86">
        <v>20</v>
      </c>
      <c r="C165" s="86">
        <v>2</v>
      </c>
      <c r="D165" s="86" t="s">
        <v>8</v>
      </c>
      <c r="E165" s="86" t="s">
        <v>10</v>
      </c>
      <c r="F165" s="132">
        <v>3405321.2167000002</v>
      </c>
      <c r="G165" s="132">
        <v>190174092.5634</v>
      </c>
      <c r="H165" s="130">
        <v>55.846153846153797</v>
      </c>
      <c r="I165" s="133">
        <f t="shared" si="2"/>
        <v>68106424.334000006</v>
      </c>
    </row>
    <row r="166" spans="1:9" x14ac:dyDescent="0.25">
      <c r="A166" s="86">
        <v>21</v>
      </c>
      <c r="B166" s="86">
        <v>20.5</v>
      </c>
      <c r="C166" s="86">
        <v>2</v>
      </c>
      <c r="D166" s="86" t="s">
        <v>8</v>
      </c>
      <c r="E166" s="86" t="s">
        <v>10</v>
      </c>
      <c r="F166" s="132">
        <v>1291352.0734999999</v>
      </c>
      <c r="G166" s="132">
        <v>76706313.165900007</v>
      </c>
      <c r="H166" s="130">
        <v>59.4</v>
      </c>
      <c r="I166" s="133">
        <f t="shared" si="2"/>
        <v>26472717.506749999</v>
      </c>
    </row>
    <row r="167" spans="1:9" x14ac:dyDescent="0.25">
      <c r="A167" s="86">
        <v>21</v>
      </c>
      <c r="B167" s="86">
        <v>21</v>
      </c>
      <c r="C167" s="86">
        <v>2</v>
      </c>
      <c r="D167" s="86" t="s">
        <v>8</v>
      </c>
      <c r="E167" s="86" t="s">
        <v>10</v>
      </c>
      <c r="F167" s="132">
        <v>2264692.7170000002</v>
      </c>
      <c r="G167" s="132">
        <v>144940333.88800001</v>
      </c>
      <c r="H167" s="130">
        <v>64</v>
      </c>
      <c r="I167" s="133">
        <f t="shared" si="2"/>
        <v>47558547.057000004</v>
      </c>
    </row>
    <row r="168" spans="1:9" x14ac:dyDescent="0.25">
      <c r="A168" s="86">
        <v>21</v>
      </c>
      <c r="B168" s="86">
        <v>21.5</v>
      </c>
      <c r="C168" s="86">
        <v>2</v>
      </c>
      <c r="D168" s="86" t="s">
        <v>8</v>
      </c>
      <c r="E168" s="86" t="s">
        <v>10</v>
      </c>
      <c r="F168" s="132">
        <v>715929.14280000003</v>
      </c>
      <c r="G168" s="132">
        <v>45819465.139200002</v>
      </c>
      <c r="H168" s="130">
        <v>64</v>
      </c>
      <c r="I168" s="133">
        <f t="shared" si="2"/>
        <v>15392476.5702</v>
      </c>
    </row>
    <row r="169" spans="1:9" x14ac:dyDescent="0.25">
      <c r="A169" s="86">
        <v>21</v>
      </c>
      <c r="B169" s="86">
        <v>22.5</v>
      </c>
      <c r="C169" s="86">
        <v>2</v>
      </c>
      <c r="D169" s="86" t="s">
        <v>8</v>
      </c>
      <c r="E169" s="86" t="s">
        <v>10</v>
      </c>
      <c r="F169" s="132">
        <v>357273.57370000001</v>
      </c>
      <c r="G169" s="132">
        <v>27510065.174899999</v>
      </c>
      <c r="H169" s="130">
        <v>77</v>
      </c>
      <c r="I169" s="133">
        <f t="shared" si="2"/>
        <v>8038655.4082500003</v>
      </c>
    </row>
    <row r="170" spans="1:9" x14ac:dyDescent="0.25">
      <c r="A170" s="86">
        <v>21</v>
      </c>
      <c r="B170" s="86">
        <v>24</v>
      </c>
      <c r="C170" s="86">
        <v>2</v>
      </c>
      <c r="D170" s="86" t="s">
        <v>8</v>
      </c>
      <c r="E170" s="86" t="s">
        <v>10</v>
      </c>
      <c r="F170" s="132">
        <v>372674.07049999997</v>
      </c>
      <c r="G170" s="132">
        <v>37267407.049999997</v>
      </c>
      <c r="H170" s="130">
        <v>100</v>
      </c>
      <c r="I170" s="133">
        <f t="shared" si="2"/>
        <v>8944177.6919999998</v>
      </c>
    </row>
    <row r="171" spans="1:9" x14ac:dyDescent="0.25">
      <c r="A171" s="86">
        <v>21</v>
      </c>
      <c r="B171" s="86">
        <v>20</v>
      </c>
      <c r="C171" s="86">
        <v>3</v>
      </c>
      <c r="D171" s="86" t="s">
        <v>8</v>
      </c>
      <c r="E171" s="86" t="s">
        <v>10</v>
      </c>
      <c r="F171" s="132">
        <v>523895.57179999998</v>
      </c>
      <c r="G171" s="132">
        <v>27242569.733600002</v>
      </c>
      <c r="H171" s="130">
        <v>52</v>
      </c>
      <c r="I171" s="133">
        <f t="shared" si="2"/>
        <v>10477911.435999999</v>
      </c>
    </row>
    <row r="172" spans="1:9" x14ac:dyDescent="0.25">
      <c r="A172" s="86">
        <v>21</v>
      </c>
      <c r="B172" s="86">
        <v>22</v>
      </c>
      <c r="C172" s="86">
        <v>3</v>
      </c>
      <c r="D172" s="86" t="s">
        <v>8</v>
      </c>
      <c r="E172" s="86" t="s">
        <v>10</v>
      </c>
      <c r="F172" s="132">
        <v>363976.19420000003</v>
      </c>
      <c r="G172" s="132">
        <v>22202547.8462</v>
      </c>
      <c r="H172" s="130">
        <v>61</v>
      </c>
      <c r="I172" s="133">
        <f t="shared" si="2"/>
        <v>8007476.2724000011</v>
      </c>
    </row>
    <row r="173" spans="1:9" x14ac:dyDescent="0.25">
      <c r="A173" s="86">
        <v>21</v>
      </c>
      <c r="B173" s="86">
        <v>23.5</v>
      </c>
      <c r="C173" s="86">
        <v>3</v>
      </c>
      <c r="D173" s="86" t="s">
        <v>8</v>
      </c>
      <c r="E173" s="86" t="s">
        <v>10</v>
      </c>
      <c r="F173" s="132">
        <v>720050.20140000002</v>
      </c>
      <c r="G173" s="132">
        <v>73445120.542799994</v>
      </c>
      <c r="H173" s="130">
        <v>102</v>
      </c>
      <c r="I173" s="133">
        <f t="shared" si="2"/>
        <v>16921179.732900001</v>
      </c>
    </row>
    <row r="174" spans="1:9" x14ac:dyDescent="0.25">
      <c r="A174" s="86">
        <v>21</v>
      </c>
      <c r="B174" s="86">
        <v>16.5</v>
      </c>
      <c r="C174" s="86">
        <v>1</v>
      </c>
      <c r="D174" s="86" t="s">
        <v>9</v>
      </c>
      <c r="E174" s="86" t="s">
        <v>10</v>
      </c>
      <c r="F174" s="132">
        <v>308145.66340000002</v>
      </c>
      <c r="G174" s="132">
        <v>8628078.5752000008</v>
      </c>
      <c r="H174" s="130">
        <v>28</v>
      </c>
      <c r="I174" s="133">
        <f t="shared" si="2"/>
        <v>5084403.4461000003</v>
      </c>
    </row>
    <row r="175" spans="1:9" x14ac:dyDescent="0.25">
      <c r="A175" s="86">
        <v>21</v>
      </c>
      <c r="B175" s="86">
        <v>19</v>
      </c>
      <c r="C175" s="86">
        <v>1</v>
      </c>
      <c r="D175" s="86" t="s">
        <v>9</v>
      </c>
      <c r="E175" s="86" t="s">
        <v>10</v>
      </c>
      <c r="F175" s="132">
        <v>1538987.409</v>
      </c>
      <c r="G175" s="132">
        <v>71562914.5185</v>
      </c>
      <c r="H175" s="130">
        <v>46.5</v>
      </c>
      <c r="I175" s="133">
        <f t="shared" si="2"/>
        <v>29240760.770999998</v>
      </c>
    </row>
    <row r="176" spans="1:9" x14ac:dyDescent="0.25">
      <c r="A176" s="86">
        <v>21</v>
      </c>
      <c r="B176" s="86">
        <v>19.5</v>
      </c>
      <c r="C176" s="86">
        <v>1</v>
      </c>
      <c r="D176" s="86" t="s">
        <v>9</v>
      </c>
      <c r="E176" s="86" t="s">
        <v>10</v>
      </c>
      <c r="F176" s="132">
        <v>1092563.5227999999</v>
      </c>
      <c r="G176" s="132">
        <v>58725289.350500003</v>
      </c>
      <c r="H176" s="130">
        <v>53.75</v>
      </c>
      <c r="I176" s="133">
        <f t="shared" si="2"/>
        <v>21304988.694599997</v>
      </c>
    </row>
    <row r="177" spans="1:9" x14ac:dyDescent="0.25">
      <c r="A177" s="86">
        <v>21</v>
      </c>
      <c r="B177" s="86">
        <v>21.5</v>
      </c>
      <c r="C177" s="86">
        <v>1</v>
      </c>
      <c r="D177" s="86" t="s">
        <v>9</v>
      </c>
      <c r="E177" s="86" t="s">
        <v>10</v>
      </c>
      <c r="F177" s="132">
        <v>357964.57140000002</v>
      </c>
      <c r="G177" s="132">
        <v>23625661.712400001</v>
      </c>
      <c r="H177" s="130">
        <v>66</v>
      </c>
      <c r="I177" s="133">
        <f t="shared" si="2"/>
        <v>7696238.2851</v>
      </c>
    </row>
    <row r="178" spans="1:9" x14ac:dyDescent="0.25">
      <c r="A178" s="86">
        <v>21</v>
      </c>
      <c r="B178" s="86">
        <v>19.5</v>
      </c>
      <c r="C178" s="86">
        <v>2</v>
      </c>
      <c r="D178" s="86" t="s">
        <v>9</v>
      </c>
      <c r="E178" s="86" t="s">
        <v>10</v>
      </c>
      <c r="F178" s="132">
        <v>273140.88069999998</v>
      </c>
      <c r="G178" s="132">
        <v>13383903.154300001</v>
      </c>
      <c r="H178" s="130">
        <v>49</v>
      </c>
      <c r="I178" s="133">
        <f t="shared" si="2"/>
        <v>5326247.1736499993</v>
      </c>
    </row>
    <row r="179" spans="1:9" x14ac:dyDescent="0.25">
      <c r="A179" s="86">
        <v>21</v>
      </c>
      <c r="B179" s="86">
        <v>21</v>
      </c>
      <c r="C179" s="86">
        <v>2</v>
      </c>
      <c r="D179" s="86" t="s">
        <v>9</v>
      </c>
      <c r="E179" s="86" t="s">
        <v>10</v>
      </c>
      <c r="F179" s="132">
        <v>323527.53100000002</v>
      </c>
      <c r="G179" s="132">
        <v>17794014.204999998</v>
      </c>
      <c r="H179" s="130">
        <v>55</v>
      </c>
      <c r="I179" s="133">
        <f t="shared" si="2"/>
        <v>6794078.1510000005</v>
      </c>
    </row>
    <row r="180" spans="1:9" x14ac:dyDescent="0.25">
      <c r="A180" s="86">
        <v>21</v>
      </c>
      <c r="B180" s="86">
        <v>21.5</v>
      </c>
      <c r="C180" s="86">
        <v>2</v>
      </c>
      <c r="D180" s="86" t="s">
        <v>9</v>
      </c>
      <c r="E180" s="86" t="s">
        <v>10</v>
      </c>
      <c r="F180" s="132">
        <v>357964.57140000002</v>
      </c>
      <c r="G180" s="132">
        <v>27563271.9978</v>
      </c>
      <c r="H180" s="130">
        <v>77</v>
      </c>
      <c r="I180" s="133">
        <f t="shared" si="2"/>
        <v>7696238.2851</v>
      </c>
    </row>
    <row r="181" spans="1:9" x14ac:dyDescent="0.25">
      <c r="A181" s="86">
        <v>21</v>
      </c>
      <c r="B181" s="86">
        <v>22.5</v>
      </c>
      <c r="C181" s="86">
        <v>2</v>
      </c>
      <c r="D181" s="86" t="s">
        <v>9</v>
      </c>
      <c r="E181" s="86" t="s">
        <v>10</v>
      </c>
      <c r="F181" s="132">
        <v>1429094.2948</v>
      </c>
      <c r="G181" s="132">
        <v>114327543.58400001</v>
      </c>
      <c r="H181" s="130">
        <v>80</v>
      </c>
      <c r="I181" s="133">
        <f t="shared" si="2"/>
        <v>32154621.633000001</v>
      </c>
    </row>
    <row r="182" spans="1:9" x14ac:dyDescent="0.25">
      <c r="A182" s="86">
        <v>21</v>
      </c>
      <c r="B182" s="86">
        <v>20</v>
      </c>
      <c r="C182" s="86">
        <v>3</v>
      </c>
      <c r="D182" s="86" t="s">
        <v>9</v>
      </c>
      <c r="E182" s="86" t="s">
        <v>10</v>
      </c>
      <c r="F182" s="132">
        <v>523895.57179999998</v>
      </c>
      <c r="G182" s="132">
        <v>27766465.305399999</v>
      </c>
      <c r="H182" s="130">
        <v>53</v>
      </c>
      <c r="I182" s="133">
        <f t="shared" si="2"/>
        <v>10477911.435999999</v>
      </c>
    </row>
    <row r="183" spans="1:9" x14ac:dyDescent="0.25">
      <c r="A183" s="86">
        <v>21</v>
      </c>
      <c r="B183" s="86">
        <v>21</v>
      </c>
      <c r="C183" s="86">
        <v>3</v>
      </c>
      <c r="D183" s="86" t="s">
        <v>9</v>
      </c>
      <c r="E183" s="86" t="s">
        <v>10</v>
      </c>
      <c r="F183" s="132">
        <v>323527.53100000002</v>
      </c>
      <c r="G183" s="132">
        <v>21676344.577</v>
      </c>
      <c r="H183" s="130">
        <v>67</v>
      </c>
      <c r="I183" s="133">
        <f t="shared" si="2"/>
        <v>6794078.1510000005</v>
      </c>
    </row>
    <row r="184" spans="1:9" x14ac:dyDescent="0.25">
      <c r="A184" s="86">
        <v>21</v>
      </c>
      <c r="B184" s="86">
        <v>22.5</v>
      </c>
      <c r="C184" s="86">
        <v>3</v>
      </c>
      <c r="D184" s="86" t="s">
        <v>9</v>
      </c>
      <c r="E184" s="86" t="s">
        <v>10</v>
      </c>
      <c r="F184" s="132">
        <v>357273.57370000001</v>
      </c>
      <c r="G184" s="132">
        <v>24651876.585299999</v>
      </c>
      <c r="H184" s="130">
        <v>69</v>
      </c>
      <c r="I184" s="133">
        <f t="shared" si="2"/>
        <v>8038655.4082500003</v>
      </c>
    </row>
    <row r="185" spans="1:9" x14ac:dyDescent="0.25">
      <c r="A185" s="86">
        <v>21</v>
      </c>
      <c r="B185" s="86">
        <v>23.5</v>
      </c>
      <c r="C185" s="86">
        <v>3</v>
      </c>
      <c r="D185" s="86" t="s">
        <v>9</v>
      </c>
      <c r="E185" s="86" t="s">
        <v>10</v>
      </c>
      <c r="F185" s="132">
        <v>360025.10070000001</v>
      </c>
      <c r="G185" s="132">
        <v>36002510.07</v>
      </c>
      <c r="H185" s="130">
        <v>100</v>
      </c>
      <c r="I185" s="133">
        <f t="shared" si="2"/>
        <v>8460589.8664500006</v>
      </c>
    </row>
    <row r="186" spans="1:9" x14ac:dyDescent="0.25">
      <c r="A186" s="86">
        <v>21</v>
      </c>
      <c r="B186" s="86">
        <v>25</v>
      </c>
      <c r="C186" s="86">
        <v>3</v>
      </c>
      <c r="D186" s="86" t="s">
        <v>9</v>
      </c>
      <c r="E186" s="86" t="s">
        <v>10</v>
      </c>
      <c r="F186" s="132">
        <v>755229.38600000006</v>
      </c>
      <c r="G186" s="132">
        <v>75145323.907000005</v>
      </c>
      <c r="H186" s="130">
        <v>99.5</v>
      </c>
      <c r="I186" s="133">
        <f t="shared" si="2"/>
        <v>18880734.650000002</v>
      </c>
    </row>
    <row r="187" spans="1:9" x14ac:dyDescent="0.25">
      <c r="A187" s="86">
        <v>21</v>
      </c>
      <c r="B187" s="86">
        <v>26</v>
      </c>
      <c r="C187" s="86">
        <v>3</v>
      </c>
      <c r="D187" s="86" t="s">
        <v>9</v>
      </c>
      <c r="E187" s="86" t="s">
        <v>10</v>
      </c>
      <c r="F187" s="132">
        <v>362956.69939999998</v>
      </c>
      <c r="G187" s="132">
        <v>52265764.713600002</v>
      </c>
      <c r="H187" s="130">
        <v>144</v>
      </c>
      <c r="I187" s="133">
        <f t="shared" si="2"/>
        <v>9436874.1843999997</v>
      </c>
    </row>
    <row r="188" spans="1:9" x14ac:dyDescent="0.25">
      <c r="A188" s="86">
        <v>21</v>
      </c>
      <c r="B188" s="86">
        <v>26.5</v>
      </c>
      <c r="C188" s="86">
        <v>3</v>
      </c>
      <c r="D188" s="86" t="s">
        <v>9</v>
      </c>
      <c r="E188" s="86" t="s">
        <v>10</v>
      </c>
      <c r="F188" s="132">
        <v>377614.69300000003</v>
      </c>
      <c r="G188" s="132">
        <v>58152662.722000003</v>
      </c>
      <c r="H188" s="130">
        <v>154</v>
      </c>
      <c r="I188" s="133">
        <f t="shared" si="2"/>
        <v>10006789.364500001</v>
      </c>
    </row>
    <row r="189" spans="1:9" x14ac:dyDescent="0.25">
      <c r="A189" s="86">
        <v>31</v>
      </c>
      <c r="B189" s="86">
        <v>19</v>
      </c>
      <c r="C189" s="86">
        <v>2</v>
      </c>
      <c r="D189" s="1" t="s">
        <v>8</v>
      </c>
      <c r="E189" s="1" t="s">
        <v>10</v>
      </c>
      <c r="F189" s="132">
        <v>5387330.2446999997</v>
      </c>
      <c r="G189" s="132">
        <v>339401805.41610003</v>
      </c>
      <c r="H189" s="130">
        <v>63</v>
      </c>
      <c r="I189" s="133">
        <f t="shared" si="2"/>
        <v>102359274.64929999</v>
      </c>
    </row>
    <row r="190" spans="1:9" x14ac:dyDescent="0.25">
      <c r="A190" s="86">
        <v>31</v>
      </c>
      <c r="B190" s="86">
        <v>22.5</v>
      </c>
      <c r="C190" s="86">
        <v>3</v>
      </c>
      <c r="D190" s="86"/>
      <c r="E190" s="1" t="s">
        <v>52</v>
      </c>
      <c r="F190" s="132">
        <v>1395800.4915</v>
      </c>
      <c r="G190" s="132">
        <v>117247241.286</v>
      </c>
      <c r="H190" s="130">
        <v>84</v>
      </c>
      <c r="I190" s="133">
        <f t="shared" si="2"/>
        <v>31405511.05875</v>
      </c>
    </row>
    <row r="191" spans="1:9" x14ac:dyDescent="0.25">
      <c r="A191" s="86">
        <v>31</v>
      </c>
      <c r="B191" s="86">
        <v>8.5</v>
      </c>
      <c r="C191" s="86">
        <v>0</v>
      </c>
      <c r="D191" s="86" t="s">
        <v>8</v>
      </c>
      <c r="E191" s="1" t="s">
        <v>10</v>
      </c>
      <c r="F191" s="132">
        <v>720147.27599999995</v>
      </c>
      <c r="G191" s="132">
        <v>2160441.8280000002</v>
      </c>
      <c r="H191" s="130">
        <v>3</v>
      </c>
      <c r="I191" s="133">
        <f t="shared" si="2"/>
        <v>6121251.8459999999</v>
      </c>
    </row>
    <row r="192" spans="1:9" x14ac:dyDescent="0.25">
      <c r="A192" s="86">
        <v>31</v>
      </c>
      <c r="B192" s="86">
        <v>9.5</v>
      </c>
      <c r="C192" s="86">
        <v>0</v>
      </c>
      <c r="D192" s="86" t="s">
        <v>8</v>
      </c>
      <c r="E192" s="1" t="s">
        <v>10</v>
      </c>
      <c r="F192" s="132">
        <v>192039.27359999999</v>
      </c>
      <c r="G192" s="132">
        <v>912186.54960000003</v>
      </c>
      <c r="H192" s="130">
        <v>4.75</v>
      </c>
      <c r="I192" s="133">
        <f t="shared" si="2"/>
        <v>1824373.0991999998</v>
      </c>
    </row>
    <row r="193" spans="1:9" x14ac:dyDescent="0.25">
      <c r="A193" s="86">
        <v>31</v>
      </c>
      <c r="B193" s="86">
        <v>10.5</v>
      </c>
      <c r="C193" s="86">
        <v>1</v>
      </c>
      <c r="D193" s="86" t="s">
        <v>8</v>
      </c>
      <c r="E193" s="1" t="s">
        <v>10</v>
      </c>
      <c r="F193" s="132">
        <v>619562.23719999997</v>
      </c>
      <c r="G193" s="132">
        <v>18586867.116</v>
      </c>
      <c r="H193" s="130">
        <v>30</v>
      </c>
      <c r="I193" s="133">
        <f t="shared" si="2"/>
        <v>6505403.4906000001</v>
      </c>
    </row>
    <row r="194" spans="1:9" x14ac:dyDescent="0.25">
      <c r="A194" s="86">
        <v>31</v>
      </c>
      <c r="B194" s="86">
        <v>17</v>
      </c>
      <c r="C194" s="86">
        <v>1</v>
      </c>
      <c r="D194" s="86" t="s">
        <v>8</v>
      </c>
      <c r="E194" s="1" t="s">
        <v>10</v>
      </c>
      <c r="F194" s="132">
        <v>4301569.29</v>
      </c>
      <c r="G194" s="132">
        <v>162025776.59</v>
      </c>
      <c r="H194" s="130">
        <v>37.6666666666667</v>
      </c>
      <c r="I194" s="133">
        <f t="shared" si="2"/>
        <v>73126677.930000007</v>
      </c>
    </row>
    <row r="195" spans="1:9" x14ac:dyDescent="0.25">
      <c r="A195" s="86">
        <v>31</v>
      </c>
      <c r="B195" s="86">
        <v>18.5</v>
      </c>
      <c r="C195" s="86">
        <v>1</v>
      </c>
      <c r="D195" s="86" t="s">
        <v>8</v>
      </c>
      <c r="E195" s="1" t="s">
        <v>10</v>
      </c>
      <c r="F195" s="132">
        <v>2967698.4160000002</v>
      </c>
      <c r="G195" s="132">
        <v>136514127.13600001</v>
      </c>
      <c r="H195" s="130">
        <v>46</v>
      </c>
      <c r="I195" s="133">
        <f t="shared" ref="I195:I258" si="3">B195*F195</f>
        <v>54902420.696000002</v>
      </c>
    </row>
    <row r="196" spans="1:9" x14ac:dyDescent="0.25">
      <c r="A196" s="86">
        <v>31</v>
      </c>
      <c r="B196" s="86">
        <v>19</v>
      </c>
      <c r="C196" s="86">
        <v>1</v>
      </c>
      <c r="D196" s="86" t="s">
        <v>8</v>
      </c>
      <c r="E196" s="1" t="s">
        <v>10</v>
      </c>
      <c r="F196" s="132">
        <v>3169017.7910000002</v>
      </c>
      <c r="G196" s="132">
        <v>186972049.669</v>
      </c>
      <c r="H196" s="130">
        <v>59</v>
      </c>
      <c r="I196" s="133">
        <f t="shared" si="3"/>
        <v>60211338.029000007</v>
      </c>
    </row>
    <row r="197" spans="1:9" x14ac:dyDescent="0.25">
      <c r="A197" s="86">
        <v>31</v>
      </c>
      <c r="B197" s="86">
        <v>19.5</v>
      </c>
      <c r="C197" s="86">
        <v>1</v>
      </c>
      <c r="D197" s="86" t="s">
        <v>8</v>
      </c>
      <c r="E197" s="1" t="s">
        <v>10</v>
      </c>
      <c r="F197" s="132">
        <v>11661272.3605</v>
      </c>
      <c r="G197" s="132">
        <v>604720266.69449997</v>
      </c>
      <c r="H197" s="130">
        <v>51.857142857142897</v>
      </c>
      <c r="I197" s="133">
        <f t="shared" si="3"/>
        <v>227394811.02975002</v>
      </c>
    </row>
    <row r="198" spans="1:9" x14ac:dyDescent="0.25">
      <c r="A198" s="86">
        <v>31</v>
      </c>
      <c r="B198" s="86">
        <v>20</v>
      </c>
      <c r="C198" s="86">
        <v>1</v>
      </c>
      <c r="D198" s="86" t="s">
        <v>8</v>
      </c>
      <c r="E198" s="1" t="s">
        <v>10</v>
      </c>
      <c r="F198" s="132">
        <v>9868246.7183999997</v>
      </c>
      <c r="G198" s="132">
        <v>629453165.68079996</v>
      </c>
      <c r="H198" s="130">
        <v>63.785714285714299</v>
      </c>
      <c r="I198" s="133">
        <f t="shared" si="3"/>
        <v>197364934.368</v>
      </c>
    </row>
    <row r="199" spans="1:9" x14ac:dyDescent="0.25">
      <c r="A199" s="86">
        <v>31</v>
      </c>
      <c r="B199" s="86">
        <v>20.5</v>
      </c>
      <c r="C199" s="86">
        <v>1</v>
      </c>
      <c r="D199" s="86" t="s">
        <v>8</v>
      </c>
      <c r="E199" s="1" t="s">
        <v>10</v>
      </c>
      <c r="F199" s="132">
        <v>7017727.7394000003</v>
      </c>
      <c r="G199" s="132">
        <v>453033312.95459998</v>
      </c>
      <c r="H199" s="130">
        <v>64.5555555555556</v>
      </c>
      <c r="I199" s="133">
        <f t="shared" si="3"/>
        <v>143863418.6577</v>
      </c>
    </row>
    <row r="200" spans="1:9" x14ac:dyDescent="0.25">
      <c r="A200" s="86">
        <v>31</v>
      </c>
      <c r="B200" s="86">
        <v>21</v>
      </c>
      <c r="C200" s="86">
        <v>1</v>
      </c>
      <c r="D200" s="86" t="s">
        <v>8</v>
      </c>
      <c r="E200" s="1" t="s">
        <v>10</v>
      </c>
      <c r="F200" s="132">
        <v>6816287.2954000002</v>
      </c>
      <c r="G200" s="132">
        <v>478342984.9066</v>
      </c>
      <c r="H200" s="130">
        <v>70.176470588235304</v>
      </c>
      <c r="I200" s="133">
        <f t="shared" si="3"/>
        <v>143142033.20340002</v>
      </c>
    </row>
    <row r="201" spans="1:9" x14ac:dyDescent="0.25">
      <c r="A201" s="86">
        <v>31</v>
      </c>
      <c r="B201" s="86">
        <v>22</v>
      </c>
      <c r="C201" s="86">
        <v>1</v>
      </c>
      <c r="D201" s="86" t="s">
        <v>8</v>
      </c>
      <c r="E201" s="1" t="s">
        <v>10</v>
      </c>
      <c r="F201" s="132">
        <v>2245289.8135000002</v>
      </c>
      <c r="G201" s="132">
        <v>161660866.572</v>
      </c>
      <c r="H201" s="130">
        <v>72</v>
      </c>
      <c r="I201" s="133">
        <f t="shared" si="3"/>
        <v>49396375.897</v>
      </c>
    </row>
    <row r="202" spans="1:9" x14ac:dyDescent="0.25">
      <c r="A202" s="86">
        <v>31</v>
      </c>
      <c r="B202" s="86">
        <v>20</v>
      </c>
      <c r="C202" s="86">
        <v>2</v>
      </c>
      <c r="D202" s="86" t="s">
        <v>8</v>
      </c>
      <c r="E202" s="1" t="s">
        <v>10</v>
      </c>
      <c r="F202" s="132">
        <v>4581685.9764</v>
      </c>
      <c r="G202" s="132">
        <v>233665984.79640001</v>
      </c>
      <c r="H202" s="130">
        <v>51</v>
      </c>
      <c r="I202" s="133">
        <f t="shared" si="3"/>
        <v>91633719.527999997</v>
      </c>
    </row>
    <row r="203" spans="1:9" x14ac:dyDescent="0.25">
      <c r="A203" s="86">
        <v>31</v>
      </c>
      <c r="B203" s="86">
        <v>21</v>
      </c>
      <c r="C203" s="86">
        <v>2</v>
      </c>
      <c r="D203" s="86" t="s">
        <v>8</v>
      </c>
      <c r="E203" s="1" t="s">
        <v>52</v>
      </c>
      <c r="F203" s="132">
        <v>4009580.7620000001</v>
      </c>
      <c r="G203" s="132">
        <v>272651491.81599998</v>
      </c>
      <c r="H203" s="130">
        <v>68</v>
      </c>
      <c r="I203" s="133">
        <f t="shared" si="3"/>
        <v>84201196.002000004</v>
      </c>
    </row>
    <row r="204" spans="1:9" x14ac:dyDescent="0.25">
      <c r="A204" s="86">
        <v>31</v>
      </c>
      <c r="B204" s="86">
        <v>22</v>
      </c>
      <c r="C204" s="86">
        <v>2</v>
      </c>
      <c r="D204" s="86" t="s">
        <v>8</v>
      </c>
      <c r="E204" s="1" t="s">
        <v>52</v>
      </c>
      <c r="F204" s="132">
        <v>8532101.2913000006</v>
      </c>
      <c r="G204" s="132">
        <v>708613465.14059997</v>
      </c>
      <c r="H204" s="130">
        <v>83.052631578947398</v>
      </c>
      <c r="I204" s="133">
        <f t="shared" si="3"/>
        <v>187706228.4086</v>
      </c>
    </row>
    <row r="205" spans="1:9" x14ac:dyDescent="0.25">
      <c r="A205" s="86">
        <v>31</v>
      </c>
      <c r="B205" s="86">
        <v>23</v>
      </c>
      <c r="C205" s="86">
        <v>2</v>
      </c>
      <c r="D205" s="86" t="s">
        <v>8</v>
      </c>
      <c r="E205" s="1" t="s">
        <v>10</v>
      </c>
      <c r="F205" s="132">
        <v>805236.11820000003</v>
      </c>
      <c r="G205" s="132">
        <v>70860778.401600003</v>
      </c>
      <c r="H205" s="130">
        <v>88</v>
      </c>
      <c r="I205" s="133">
        <f t="shared" si="3"/>
        <v>18520430.718600001</v>
      </c>
    </row>
    <row r="206" spans="1:9" x14ac:dyDescent="0.25">
      <c r="A206" s="86">
        <v>31</v>
      </c>
      <c r="B206" s="86">
        <v>23.5</v>
      </c>
      <c r="C206" s="86">
        <v>2</v>
      </c>
      <c r="D206" s="86" t="s">
        <v>8</v>
      </c>
      <c r="E206" s="1" t="s">
        <v>10</v>
      </c>
      <c r="F206" s="132">
        <v>415354.52710000001</v>
      </c>
      <c r="G206" s="132">
        <v>39874034.601599999</v>
      </c>
      <c r="H206" s="130">
        <v>96</v>
      </c>
      <c r="I206" s="133">
        <f t="shared" si="3"/>
        <v>9760831.3868499994</v>
      </c>
    </row>
    <row r="207" spans="1:9" x14ac:dyDescent="0.25">
      <c r="A207" s="86">
        <v>31</v>
      </c>
      <c r="B207" s="86">
        <v>25.5</v>
      </c>
      <c r="C207" s="86">
        <v>2</v>
      </c>
      <c r="D207" s="86" t="s">
        <v>8</v>
      </c>
      <c r="E207" s="1" t="s">
        <v>52</v>
      </c>
      <c r="F207" s="132">
        <v>310482.24440000003</v>
      </c>
      <c r="G207" s="132">
        <v>39741727.283200003</v>
      </c>
      <c r="H207" s="130">
        <v>128</v>
      </c>
      <c r="I207" s="133">
        <f t="shared" si="3"/>
        <v>7917297.2322000004</v>
      </c>
    </row>
    <row r="208" spans="1:9" x14ac:dyDescent="0.25">
      <c r="A208" s="86">
        <v>31</v>
      </c>
      <c r="B208" s="86">
        <v>21.5</v>
      </c>
      <c r="C208" s="86">
        <v>3</v>
      </c>
      <c r="D208" s="86" t="s">
        <v>8</v>
      </c>
      <c r="E208" s="1" t="s">
        <v>52</v>
      </c>
      <c r="F208" s="132">
        <v>1759727.77</v>
      </c>
      <c r="G208" s="132">
        <v>114382305.05</v>
      </c>
      <c r="H208" s="130">
        <v>65</v>
      </c>
      <c r="I208" s="133">
        <f t="shared" si="3"/>
        <v>37834147.055</v>
      </c>
    </row>
    <row r="209" spans="1:9" x14ac:dyDescent="0.25">
      <c r="A209" s="86">
        <v>31</v>
      </c>
      <c r="B209" s="86">
        <v>22</v>
      </c>
      <c r="C209" s="86">
        <v>3</v>
      </c>
      <c r="D209" s="86" t="s">
        <v>8</v>
      </c>
      <c r="E209" s="1" t="s">
        <v>52</v>
      </c>
      <c r="F209" s="132">
        <v>3143405.7389000002</v>
      </c>
      <c r="G209" s="132">
        <v>254615864.85089999</v>
      </c>
      <c r="H209" s="130">
        <v>81</v>
      </c>
      <c r="I209" s="133">
        <f t="shared" si="3"/>
        <v>69154926.255800009</v>
      </c>
    </row>
    <row r="210" spans="1:9" x14ac:dyDescent="0.25">
      <c r="A210" s="86">
        <v>31</v>
      </c>
      <c r="B210" s="86">
        <v>22</v>
      </c>
      <c r="C210" s="86">
        <v>4</v>
      </c>
      <c r="D210" s="86" t="s">
        <v>8</v>
      </c>
      <c r="E210" s="1" t="s">
        <v>52</v>
      </c>
      <c r="F210" s="132">
        <v>449057.96269999997</v>
      </c>
      <c r="G210" s="132">
        <v>31434057.388999999</v>
      </c>
      <c r="H210" s="130">
        <v>70</v>
      </c>
      <c r="I210" s="133">
        <f t="shared" si="3"/>
        <v>9879275.1793999989</v>
      </c>
    </row>
    <row r="211" spans="1:9" x14ac:dyDescent="0.25">
      <c r="A211" s="86">
        <v>31</v>
      </c>
      <c r="B211" s="86">
        <v>23</v>
      </c>
      <c r="C211" s="86">
        <v>4</v>
      </c>
      <c r="D211" s="86" t="s">
        <v>8</v>
      </c>
      <c r="E211" s="1" t="s">
        <v>52</v>
      </c>
      <c r="F211" s="132">
        <v>402618.05910000001</v>
      </c>
      <c r="G211" s="132">
        <v>30598972.491599999</v>
      </c>
      <c r="H211" s="130">
        <v>76</v>
      </c>
      <c r="I211" s="133">
        <f t="shared" si="3"/>
        <v>9260215.3593000006</v>
      </c>
    </row>
    <row r="212" spans="1:9" x14ac:dyDescent="0.25">
      <c r="A212" s="86">
        <v>31</v>
      </c>
      <c r="B212" s="86">
        <v>23.5</v>
      </c>
      <c r="C212" s="86">
        <v>6</v>
      </c>
      <c r="D212" s="86" t="s">
        <v>8</v>
      </c>
      <c r="E212" s="1" t="s">
        <v>52</v>
      </c>
      <c r="F212" s="132">
        <v>415354.52710000001</v>
      </c>
      <c r="G212" s="132">
        <v>37381907.439000003</v>
      </c>
      <c r="H212" s="130">
        <v>90</v>
      </c>
      <c r="I212" s="133">
        <f t="shared" si="3"/>
        <v>9760831.3868499994</v>
      </c>
    </row>
    <row r="213" spans="1:9" x14ac:dyDescent="0.25">
      <c r="A213" s="86">
        <v>31</v>
      </c>
      <c r="B213" s="86">
        <v>18</v>
      </c>
      <c r="C213" s="86">
        <v>1</v>
      </c>
      <c r="D213" s="86"/>
      <c r="E213" s="86" t="s">
        <v>52</v>
      </c>
      <c r="F213" s="132">
        <v>8332731.7290000003</v>
      </c>
      <c r="G213" s="132">
        <v>391638391.26300001</v>
      </c>
      <c r="H213" s="130">
        <v>47</v>
      </c>
      <c r="I213" s="133">
        <f t="shared" si="3"/>
        <v>149989171.12200001</v>
      </c>
    </row>
    <row r="214" spans="1:9" x14ac:dyDescent="0.25">
      <c r="A214" s="86">
        <v>31</v>
      </c>
      <c r="B214" s="86">
        <v>17.5</v>
      </c>
      <c r="C214" s="86">
        <v>2</v>
      </c>
      <c r="D214" s="86"/>
      <c r="E214" s="86" t="s">
        <v>52</v>
      </c>
      <c r="F214" s="132">
        <v>6574114.6698000003</v>
      </c>
      <c r="G214" s="132">
        <v>302409274.81080002</v>
      </c>
      <c r="H214" s="130">
        <v>46</v>
      </c>
      <c r="I214" s="133">
        <f t="shared" si="3"/>
        <v>115047006.72150001</v>
      </c>
    </row>
    <row r="215" spans="1:9" x14ac:dyDescent="0.25">
      <c r="A215" s="86">
        <v>31</v>
      </c>
      <c r="B215" s="86">
        <v>19</v>
      </c>
      <c r="C215" s="86">
        <v>2</v>
      </c>
      <c r="D215" s="86"/>
      <c r="E215" s="86" t="s">
        <v>52</v>
      </c>
      <c r="F215" s="132">
        <v>6971839.1402000003</v>
      </c>
      <c r="G215" s="132">
        <v>397394830.9914</v>
      </c>
      <c r="H215" s="130">
        <v>57</v>
      </c>
      <c r="I215" s="133">
        <f t="shared" si="3"/>
        <v>132464943.6638</v>
      </c>
    </row>
    <row r="216" spans="1:9" x14ac:dyDescent="0.25">
      <c r="A216" s="86">
        <v>31</v>
      </c>
      <c r="B216" s="86">
        <v>15.5</v>
      </c>
      <c r="C216" s="86">
        <v>1</v>
      </c>
      <c r="D216" s="86" t="s">
        <v>8</v>
      </c>
      <c r="E216" s="86" t="s">
        <v>52</v>
      </c>
      <c r="F216" s="132">
        <v>268234.93719999999</v>
      </c>
      <c r="G216" s="132">
        <v>7242343.3043999998</v>
      </c>
      <c r="H216" s="130">
        <v>27</v>
      </c>
      <c r="I216" s="133">
        <f t="shared" si="3"/>
        <v>4157641.5266</v>
      </c>
    </row>
    <row r="217" spans="1:9" x14ac:dyDescent="0.25">
      <c r="A217" s="86">
        <v>31</v>
      </c>
      <c r="B217" s="86">
        <v>16</v>
      </c>
      <c r="C217" s="86">
        <v>1</v>
      </c>
      <c r="D217" s="86" t="s">
        <v>8</v>
      </c>
      <c r="E217" s="86" t="s">
        <v>52</v>
      </c>
      <c r="F217" s="132">
        <v>732584.93500000006</v>
      </c>
      <c r="G217" s="132">
        <v>23442717.920000002</v>
      </c>
      <c r="H217" s="130">
        <v>32</v>
      </c>
      <c r="I217" s="133">
        <f t="shared" si="3"/>
        <v>11721358.960000001</v>
      </c>
    </row>
    <row r="218" spans="1:9" x14ac:dyDescent="0.25">
      <c r="A218" s="86">
        <v>31</v>
      </c>
      <c r="B218" s="86">
        <v>16.5</v>
      </c>
      <c r="C218" s="86">
        <v>1</v>
      </c>
      <c r="D218" s="86" t="s">
        <v>8</v>
      </c>
      <c r="E218" s="86" t="s">
        <v>52</v>
      </c>
      <c r="F218" s="132">
        <v>595537.67059999995</v>
      </c>
      <c r="G218" s="132">
        <v>19057205.459199999</v>
      </c>
      <c r="H218" s="130">
        <v>32</v>
      </c>
      <c r="I218" s="133">
        <f t="shared" si="3"/>
        <v>9826371.5648999996</v>
      </c>
    </row>
    <row r="219" spans="1:9" x14ac:dyDescent="0.25">
      <c r="A219" s="86">
        <v>31</v>
      </c>
      <c r="B219" s="86">
        <v>17</v>
      </c>
      <c r="C219" s="86">
        <v>1</v>
      </c>
      <c r="D219" s="86" t="s">
        <v>8</v>
      </c>
      <c r="E219" s="86" t="s">
        <v>52</v>
      </c>
      <c r="F219" s="132">
        <v>4660033.3975</v>
      </c>
      <c r="G219" s="132">
        <v>162384240.69749999</v>
      </c>
      <c r="H219" s="130">
        <v>34.846153846153797</v>
      </c>
      <c r="I219" s="133">
        <f t="shared" si="3"/>
        <v>79220567.757499993</v>
      </c>
    </row>
    <row r="220" spans="1:9" x14ac:dyDescent="0.25">
      <c r="A220" s="86">
        <v>31</v>
      </c>
      <c r="B220" s="86">
        <v>17.5</v>
      </c>
      <c r="C220" s="86">
        <v>1</v>
      </c>
      <c r="D220" s="86" t="s">
        <v>8</v>
      </c>
      <c r="E220" s="86" t="s">
        <v>52</v>
      </c>
      <c r="F220" s="132">
        <v>10289918.613600001</v>
      </c>
      <c r="G220" s="132">
        <v>389301920.88120002</v>
      </c>
      <c r="H220" s="130">
        <v>37.8333333333333</v>
      </c>
      <c r="I220" s="133">
        <f t="shared" si="3"/>
        <v>180073575.73800001</v>
      </c>
    </row>
    <row r="221" spans="1:9" x14ac:dyDescent="0.25">
      <c r="A221" s="86">
        <v>31</v>
      </c>
      <c r="B221" s="86">
        <v>18</v>
      </c>
      <c r="C221" s="86">
        <v>1</v>
      </c>
      <c r="D221" s="86" t="s">
        <v>8</v>
      </c>
      <c r="E221" s="86" t="s">
        <v>52</v>
      </c>
      <c r="F221" s="132">
        <v>2777577.2429999998</v>
      </c>
      <c r="G221" s="132">
        <v>108325512.477</v>
      </c>
      <c r="H221" s="130">
        <v>39</v>
      </c>
      <c r="I221" s="133">
        <f t="shared" si="3"/>
        <v>49996390.373999998</v>
      </c>
    </row>
    <row r="222" spans="1:9" x14ac:dyDescent="0.25">
      <c r="A222" s="86">
        <v>31</v>
      </c>
      <c r="B222" s="86">
        <v>18.5</v>
      </c>
      <c r="C222" s="86">
        <v>1</v>
      </c>
      <c r="D222" s="86" t="s">
        <v>8</v>
      </c>
      <c r="E222" s="86" t="s">
        <v>52</v>
      </c>
      <c r="F222" s="132">
        <v>5638626.9903999995</v>
      </c>
      <c r="G222" s="132">
        <v>273325024.11360002</v>
      </c>
      <c r="H222" s="130">
        <v>48.473684210526301</v>
      </c>
      <c r="I222" s="133">
        <f t="shared" si="3"/>
        <v>104314599.32239999</v>
      </c>
    </row>
    <row r="223" spans="1:9" x14ac:dyDescent="0.25">
      <c r="A223" s="86">
        <v>31</v>
      </c>
      <c r="B223" s="86">
        <v>19</v>
      </c>
      <c r="C223" s="86">
        <v>1</v>
      </c>
      <c r="D223" s="86" t="s">
        <v>8</v>
      </c>
      <c r="E223" s="86" t="s">
        <v>52</v>
      </c>
      <c r="F223" s="132">
        <v>7922544.4775</v>
      </c>
      <c r="G223" s="132">
        <v>398979339.88690001</v>
      </c>
      <c r="H223" s="130">
        <v>50.36</v>
      </c>
      <c r="I223" s="133">
        <f t="shared" si="3"/>
        <v>150528345.07249999</v>
      </c>
    </row>
    <row r="224" spans="1:9" x14ac:dyDescent="0.25">
      <c r="A224" s="86">
        <v>31</v>
      </c>
      <c r="B224" s="86">
        <v>19.5</v>
      </c>
      <c r="C224" s="86">
        <v>1</v>
      </c>
      <c r="D224" s="86" t="s">
        <v>8</v>
      </c>
      <c r="E224" s="86" t="s">
        <v>52</v>
      </c>
      <c r="F224" s="132">
        <v>5330867.3647999996</v>
      </c>
      <c r="G224" s="132">
        <v>291198629.80220002</v>
      </c>
      <c r="H224" s="130">
        <v>54.625</v>
      </c>
      <c r="I224" s="133">
        <f t="shared" si="3"/>
        <v>103951913.61359999</v>
      </c>
    </row>
    <row r="225" spans="1:9" x14ac:dyDescent="0.25">
      <c r="A225" s="86">
        <v>31</v>
      </c>
      <c r="B225" s="86">
        <v>20</v>
      </c>
      <c r="C225" s="86">
        <v>1</v>
      </c>
      <c r="D225" s="86" t="s">
        <v>8</v>
      </c>
      <c r="E225" s="86" t="s">
        <v>52</v>
      </c>
      <c r="F225" s="132">
        <v>7401185.0388000002</v>
      </c>
      <c r="G225" s="132">
        <v>452177162.13239998</v>
      </c>
      <c r="H225" s="130">
        <v>61.095238095238102</v>
      </c>
      <c r="I225" s="133">
        <f t="shared" si="3"/>
        <v>148023700.77599999</v>
      </c>
    </row>
    <row r="226" spans="1:9" x14ac:dyDescent="0.25">
      <c r="A226" s="86">
        <v>31</v>
      </c>
      <c r="B226" s="86">
        <v>17</v>
      </c>
      <c r="C226" s="86">
        <v>2</v>
      </c>
      <c r="D226" s="86" t="s">
        <v>8</v>
      </c>
      <c r="E226" s="86" t="s">
        <v>52</v>
      </c>
      <c r="F226" s="132">
        <v>2150784.645</v>
      </c>
      <c r="G226" s="132">
        <v>75277462.575000003</v>
      </c>
      <c r="H226" s="130">
        <v>35</v>
      </c>
      <c r="I226" s="133">
        <f t="shared" si="3"/>
        <v>36563338.965000004</v>
      </c>
    </row>
    <row r="227" spans="1:9" x14ac:dyDescent="0.25">
      <c r="A227" s="86">
        <v>31</v>
      </c>
      <c r="B227" s="86">
        <v>18.5</v>
      </c>
      <c r="C227" s="86">
        <v>2</v>
      </c>
      <c r="D227" s="86" t="s">
        <v>8</v>
      </c>
      <c r="E227" s="86" t="s">
        <v>52</v>
      </c>
      <c r="F227" s="132">
        <v>2374158.7327999999</v>
      </c>
      <c r="G227" s="132">
        <v>111585460.44159999</v>
      </c>
      <c r="H227" s="130">
        <v>47</v>
      </c>
      <c r="I227" s="133">
        <f t="shared" si="3"/>
        <v>43921936.5568</v>
      </c>
    </row>
    <row r="228" spans="1:9" x14ac:dyDescent="0.25">
      <c r="A228" s="86">
        <v>31</v>
      </c>
      <c r="B228" s="86">
        <v>19.5</v>
      </c>
      <c r="C228" s="86">
        <v>2</v>
      </c>
      <c r="D228" s="86" t="s">
        <v>8</v>
      </c>
      <c r="E228" s="86" t="s">
        <v>52</v>
      </c>
      <c r="F228" s="132">
        <v>1999075.2618</v>
      </c>
      <c r="G228" s="132">
        <v>101952838.35179999</v>
      </c>
      <c r="H228" s="130">
        <v>51</v>
      </c>
      <c r="I228" s="133">
        <f t="shared" si="3"/>
        <v>38981967.605099998</v>
      </c>
    </row>
    <row r="229" spans="1:9" x14ac:dyDescent="0.25">
      <c r="A229" s="86">
        <v>31</v>
      </c>
      <c r="B229" s="86">
        <v>20</v>
      </c>
      <c r="C229" s="86">
        <v>2</v>
      </c>
      <c r="D229" s="86" t="s">
        <v>8</v>
      </c>
      <c r="E229" s="86" t="s">
        <v>52</v>
      </c>
      <c r="F229" s="132">
        <v>704874.76560000004</v>
      </c>
      <c r="G229" s="132">
        <v>44407110.232799999</v>
      </c>
      <c r="H229" s="130">
        <v>63</v>
      </c>
      <c r="I229" s="133">
        <f t="shared" si="3"/>
        <v>14097495.312000001</v>
      </c>
    </row>
    <row r="230" spans="1:9" x14ac:dyDescent="0.25">
      <c r="A230" s="86">
        <v>31</v>
      </c>
      <c r="B230" s="86">
        <v>20.5</v>
      </c>
      <c r="C230" s="86">
        <v>2</v>
      </c>
      <c r="D230" s="86" t="s">
        <v>8</v>
      </c>
      <c r="E230" s="86" t="s">
        <v>52</v>
      </c>
      <c r="F230" s="132">
        <v>21832930.744800001</v>
      </c>
      <c r="G230" s="132">
        <v>1331418901.6695001</v>
      </c>
      <c r="H230" s="130">
        <v>60.982142857142797</v>
      </c>
      <c r="I230" s="133">
        <f t="shared" si="3"/>
        <v>447575080.26840001</v>
      </c>
    </row>
    <row r="231" spans="1:9" x14ac:dyDescent="0.25">
      <c r="A231" s="86">
        <v>31</v>
      </c>
      <c r="B231" s="86">
        <v>21</v>
      </c>
      <c r="C231" s="86">
        <v>2</v>
      </c>
      <c r="D231" s="86" t="s">
        <v>8</v>
      </c>
      <c r="E231" s="86" t="s">
        <v>52</v>
      </c>
      <c r="F231" s="132">
        <v>17642155.3528</v>
      </c>
      <c r="G231" s="132">
        <v>1204478060.9047999</v>
      </c>
      <c r="H231" s="130">
        <v>68.272727272727295</v>
      </c>
      <c r="I231" s="133">
        <f t="shared" si="3"/>
        <v>370485262.40880001</v>
      </c>
    </row>
    <row r="232" spans="1:9" x14ac:dyDescent="0.25">
      <c r="A232" s="86">
        <v>31</v>
      </c>
      <c r="B232" s="86">
        <v>21.5</v>
      </c>
      <c r="C232" s="86">
        <v>2</v>
      </c>
      <c r="D232" s="86" t="s">
        <v>8</v>
      </c>
      <c r="E232" s="86" t="s">
        <v>52</v>
      </c>
      <c r="F232" s="132">
        <v>11438230.505000001</v>
      </c>
      <c r="G232" s="132">
        <v>854347832.33500004</v>
      </c>
      <c r="H232" s="130">
        <v>74.692307692307693</v>
      </c>
      <c r="I232" s="133">
        <f t="shared" si="3"/>
        <v>245921955.85750002</v>
      </c>
    </row>
    <row r="233" spans="1:9" x14ac:dyDescent="0.25">
      <c r="A233" s="86">
        <v>31</v>
      </c>
      <c r="B233" s="86">
        <v>22</v>
      </c>
      <c r="C233" s="86">
        <v>2</v>
      </c>
      <c r="D233" s="86" t="s">
        <v>8</v>
      </c>
      <c r="E233" s="86" t="s">
        <v>52</v>
      </c>
      <c r="F233" s="132">
        <v>8981159.2540000007</v>
      </c>
      <c r="G233" s="132">
        <v>741394696.41770005</v>
      </c>
      <c r="H233" s="130">
        <v>82.55</v>
      </c>
      <c r="I233" s="133">
        <f t="shared" si="3"/>
        <v>197585503.588</v>
      </c>
    </row>
    <row r="234" spans="1:9" x14ac:dyDescent="0.25">
      <c r="A234" s="86">
        <v>31</v>
      </c>
      <c r="B234" s="86">
        <v>22.5</v>
      </c>
      <c r="C234" s="86">
        <v>2</v>
      </c>
      <c r="D234" s="86" t="s">
        <v>8</v>
      </c>
      <c r="E234" s="86" t="s">
        <v>52</v>
      </c>
      <c r="F234" s="132">
        <v>6979002.4574999996</v>
      </c>
      <c r="G234" s="132">
        <v>580653004.46399999</v>
      </c>
      <c r="H234" s="130">
        <v>83.2</v>
      </c>
      <c r="I234" s="133">
        <f t="shared" si="3"/>
        <v>157027555.29374999</v>
      </c>
    </row>
    <row r="235" spans="1:9" x14ac:dyDescent="0.25">
      <c r="A235" s="86">
        <v>31</v>
      </c>
      <c r="B235" s="86">
        <v>23</v>
      </c>
      <c r="C235" s="86">
        <v>2</v>
      </c>
      <c r="D235" s="86" t="s">
        <v>8</v>
      </c>
      <c r="E235" s="86" t="s">
        <v>52</v>
      </c>
      <c r="F235" s="132">
        <v>1610472.2364000001</v>
      </c>
      <c r="G235" s="132">
        <v>126019452.4983</v>
      </c>
      <c r="H235" s="130">
        <v>78.25</v>
      </c>
      <c r="I235" s="133">
        <f t="shared" si="3"/>
        <v>37040861.437200002</v>
      </c>
    </row>
    <row r="236" spans="1:9" x14ac:dyDescent="0.25">
      <c r="A236" s="86">
        <v>31</v>
      </c>
      <c r="B236" s="86">
        <v>23.5</v>
      </c>
      <c r="C236" s="86">
        <v>2</v>
      </c>
      <c r="D236" s="86" t="s">
        <v>8</v>
      </c>
      <c r="E236" s="86" t="s">
        <v>52</v>
      </c>
      <c r="F236" s="132">
        <v>1246063.5813</v>
      </c>
      <c r="G236" s="132">
        <v>125852421.7113</v>
      </c>
      <c r="H236" s="130">
        <v>101</v>
      </c>
      <c r="I236" s="133">
        <f t="shared" si="3"/>
        <v>29282494.160549998</v>
      </c>
    </row>
    <row r="237" spans="1:9" x14ac:dyDescent="0.25">
      <c r="A237" s="86">
        <v>31</v>
      </c>
      <c r="B237" s="86">
        <v>24</v>
      </c>
      <c r="C237" s="86">
        <v>2</v>
      </c>
      <c r="D237" s="86" t="s">
        <v>8</v>
      </c>
      <c r="E237" s="86" t="s">
        <v>52</v>
      </c>
      <c r="F237" s="132">
        <v>714335.32579999999</v>
      </c>
      <c r="G237" s="132">
        <v>80362724.152500004</v>
      </c>
      <c r="H237" s="130">
        <v>112.5</v>
      </c>
      <c r="I237" s="133">
        <f t="shared" si="3"/>
        <v>17144047.819200002</v>
      </c>
    </row>
    <row r="238" spans="1:9" x14ac:dyDescent="0.25">
      <c r="A238" s="86">
        <v>31</v>
      </c>
      <c r="B238" s="86">
        <v>25</v>
      </c>
      <c r="C238" s="86">
        <v>2</v>
      </c>
      <c r="D238" s="86" t="s">
        <v>8</v>
      </c>
      <c r="E238" s="86" t="s">
        <v>52</v>
      </c>
      <c r="F238" s="132">
        <v>261921.90169999999</v>
      </c>
      <c r="G238" s="132">
        <v>29597174.892099999</v>
      </c>
      <c r="H238" s="130">
        <v>113</v>
      </c>
      <c r="I238" s="133">
        <f t="shared" si="3"/>
        <v>6548047.5424999995</v>
      </c>
    </row>
    <row r="239" spans="1:9" x14ac:dyDescent="0.25">
      <c r="A239" s="86">
        <v>31</v>
      </c>
      <c r="B239" s="86">
        <v>20</v>
      </c>
      <c r="C239" s="86">
        <v>3</v>
      </c>
      <c r="D239" s="86" t="s">
        <v>8</v>
      </c>
      <c r="E239" s="86" t="s">
        <v>52</v>
      </c>
      <c r="F239" s="132">
        <v>704874.76560000004</v>
      </c>
      <c r="G239" s="132">
        <v>36653487.8112</v>
      </c>
      <c r="H239" s="130">
        <v>52</v>
      </c>
      <c r="I239" s="133">
        <f t="shared" si="3"/>
        <v>14097495.312000001</v>
      </c>
    </row>
    <row r="240" spans="1:9" x14ac:dyDescent="0.25">
      <c r="A240" s="86">
        <v>31</v>
      </c>
      <c r="B240" s="86">
        <v>21</v>
      </c>
      <c r="C240" s="86">
        <v>3</v>
      </c>
      <c r="D240" s="86" t="s">
        <v>8</v>
      </c>
      <c r="E240" s="86" t="s">
        <v>52</v>
      </c>
      <c r="F240" s="132">
        <v>1603832.3048</v>
      </c>
      <c r="G240" s="132">
        <v>99437602.897599995</v>
      </c>
      <c r="H240" s="130">
        <v>62</v>
      </c>
      <c r="I240" s="133">
        <f t="shared" si="3"/>
        <v>33680478.400800005</v>
      </c>
    </row>
    <row r="241" spans="1:9" x14ac:dyDescent="0.25">
      <c r="A241" s="86">
        <v>31</v>
      </c>
      <c r="B241" s="86">
        <v>21.5</v>
      </c>
      <c r="C241" s="86">
        <v>3</v>
      </c>
      <c r="D241" s="86" t="s">
        <v>8</v>
      </c>
      <c r="E241" s="86" t="s">
        <v>52</v>
      </c>
      <c r="F241" s="132">
        <v>3959387.4824999999</v>
      </c>
      <c r="G241" s="132">
        <v>267918552.98249999</v>
      </c>
      <c r="H241" s="130">
        <v>67.6666666666667</v>
      </c>
      <c r="I241" s="133">
        <f t="shared" si="3"/>
        <v>85126830.873750001</v>
      </c>
    </row>
    <row r="242" spans="1:9" x14ac:dyDescent="0.25">
      <c r="A242" s="86">
        <v>31</v>
      </c>
      <c r="B242" s="86">
        <v>22</v>
      </c>
      <c r="C242" s="86">
        <v>3</v>
      </c>
      <c r="D242" s="86" t="s">
        <v>8</v>
      </c>
      <c r="E242" s="86" t="s">
        <v>52</v>
      </c>
      <c r="F242" s="132">
        <v>11226449.067500001</v>
      </c>
      <c r="G242" s="132">
        <v>844678027.83870006</v>
      </c>
      <c r="H242" s="130">
        <v>75.239999999999995</v>
      </c>
      <c r="I242" s="133">
        <f t="shared" si="3"/>
        <v>246981879.48500001</v>
      </c>
    </row>
    <row r="243" spans="1:9" x14ac:dyDescent="0.25">
      <c r="A243" s="86">
        <v>31</v>
      </c>
      <c r="B243" s="86">
        <v>22.5</v>
      </c>
      <c r="C243" s="86">
        <v>3</v>
      </c>
      <c r="D243" s="86" t="s">
        <v>8</v>
      </c>
      <c r="E243" s="86" t="s">
        <v>52</v>
      </c>
      <c r="F243" s="132">
        <v>6513735.6270000003</v>
      </c>
      <c r="G243" s="132">
        <v>540174790.2105</v>
      </c>
      <c r="H243" s="130">
        <v>82.928571428571402</v>
      </c>
      <c r="I243" s="133">
        <f t="shared" si="3"/>
        <v>146559051.60750002</v>
      </c>
    </row>
    <row r="244" spans="1:9" x14ac:dyDescent="0.25">
      <c r="A244" s="86">
        <v>31</v>
      </c>
      <c r="B244" s="86">
        <v>23</v>
      </c>
      <c r="C244" s="86">
        <v>3</v>
      </c>
      <c r="D244" s="86" t="s">
        <v>8</v>
      </c>
      <c r="E244" s="86" t="s">
        <v>52</v>
      </c>
      <c r="F244" s="132">
        <v>3220944.4728000001</v>
      </c>
      <c r="G244" s="132">
        <v>283845731.66549999</v>
      </c>
      <c r="H244" s="130">
        <v>88.125</v>
      </c>
      <c r="I244" s="133">
        <f t="shared" si="3"/>
        <v>74081722.874400005</v>
      </c>
    </row>
    <row r="245" spans="1:9" x14ac:dyDescent="0.25">
      <c r="A245" s="86">
        <v>31</v>
      </c>
      <c r="B245" s="86">
        <v>23.5</v>
      </c>
      <c r="C245" s="86">
        <v>3</v>
      </c>
      <c r="D245" s="86" t="s">
        <v>8</v>
      </c>
      <c r="E245" s="86" t="s">
        <v>52</v>
      </c>
      <c r="F245" s="132">
        <v>1246063.5813</v>
      </c>
      <c r="G245" s="132">
        <v>122114230.9674</v>
      </c>
      <c r="H245" s="130">
        <v>98</v>
      </c>
      <c r="I245" s="133">
        <f t="shared" si="3"/>
        <v>29282494.160549998</v>
      </c>
    </row>
    <row r="246" spans="1:9" x14ac:dyDescent="0.25">
      <c r="A246" s="86">
        <v>31</v>
      </c>
      <c r="B246" s="86">
        <v>24</v>
      </c>
      <c r="C246" s="86">
        <v>3</v>
      </c>
      <c r="D246" s="86" t="s">
        <v>8</v>
      </c>
      <c r="E246" s="86" t="s">
        <v>52</v>
      </c>
      <c r="F246" s="132">
        <v>357167.6629</v>
      </c>
      <c r="G246" s="132">
        <v>37859772.267399997</v>
      </c>
      <c r="H246" s="130">
        <v>106</v>
      </c>
      <c r="I246" s="133">
        <f t="shared" si="3"/>
        <v>8572023.9096000008</v>
      </c>
    </row>
    <row r="247" spans="1:9" x14ac:dyDescent="0.25">
      <c r="A247" s="86">
        <v>31</v>
      </c>
      <c r="B247" s="86">
        <v>24.5</v>
      </c>
      <c r="C247" s="86">
        <v>3</v>
      </c>
      <c r="D247" s="86" t="s">
        <v>8</v>
      </c>
      <c r="E247" s="86" t="s">
        <v>52</v>
      </c>
      <c r="F247" s="132">
        <v>465022.24080000003</v>
      </c>
      <c r="G247" s="132">
        <v>46502224.079999998</v>
      </c>
      <c r="H247" s="130">
        <v>100</v>
      </c>
      <c r="I247" s="133">
        <f t="shared" si="3"/>
        <v>11393044.899600001</v>
      </c>
    </row>
    <row r="248" spans="1:9" x14ac:dyDescent="0.25">
      <c r="A248" s="86">
        <v>31</v>
      </c>
      <c r="B248" s="86">
        <v>22.5</v>
      </c>
      <c r="C248" s="86">
        <v>4</v>
      </c>
      <c r="D248" s="86" t="s">
        <v>8</v>
      </c>
      <c r="E248" s="86" t="s">
        <v>52</v>
      </c>
      <c r="F248" s="132">
        <v>465266.83049999998</v>
      </c>
      <c r="G248" s="132">
        <v>37221346.439999998</v>
      </c>
      <c r="H248" s="130">
        <v>80</v>
      </c>
      <c r="I248" s="133">
        <f t="shared" si="3"/>
        <v>10468503.686249999</v>
      </c>
    </row>
    <row r="249" spans="1:9" x14ac:dyDescent="0.25">
      <c r="A249" s="86">
        <v>31</v>
      </c>
      <c r="B249" s="86">
        <v>23.5</v>
      </c>
      <c r="C249" s="86">
        <v>4</v>
      </c>
      <c r="D249" s="86" t="s">
        <v>8</v>
      </c>
      <c r="E249" s="86" t="s">
        <v>52</v>
      </c>
      <c r="F249" s="132">
        <v>415354.52710000001</v>
      </c>
      <c r="G249" s="132">
        <v>38627971.020300001</v>
      </c>
      <c r="H249" s="130">
        <v>93</v>
      </c>
      <c r="I249" s="133">
        <f t="shared" si="3"/>
        <v>9760831.3868499994</v>
      </c>
    </row>
    <row r="250" spans="1:9" x14ac:dyDescent="0.25">
      <c r="A250" s="86">
        <v>31</v>
      </c>
      <c r="B250" s="86">
        <v>24.5</v>
      </c>
      <c r="C250" s="86">
        <v>4</v>
      </c>
      <c r="D250" s="86" t="s">
        <v>8</v>
      </c>
      <c r="E250" s="86" t="s">
        <v>52</v>
      </c>
      <c r="F250" s="132">
        <v>465022.24080000003</v>
      </c>
      <c r="G250" s="132">
        <v>53942579.932800002</v>
      </c>
      <c r="H250" s="130">
        <v>116</v>
      </c>
      <c r="I250" s="133">
        <f t="shared" si="3"/>
        <v>11393044.899600001</v>
      </c>
    </row>
    <row r="251" spans="1:9" x14ac:dyDescent="0.25">
      <c r="A251" s="86">
        <v>31</v>
      </c>
      <c r="B251" s="86">
        <v>20.5</v>
      </c>
      <c r="C251" s="86">
        <v>2</v>
      </c>
      <c r="D251" s="86" t="s">
        <v>9</v>
      </c>
      <c r="E251" s="86" t="s">
        <v>52</v>
      </c>
      <c r="F251" s="132">
        <v>389873.76329999999</v>
      </c>
      <c r="G251" s="132">
        <v>25731668.377799999</v>
      </c>
      <c r="H251" s="130">
        <v>66</v>
      </c>
      <c r="I251" s="133">
        <f t="shared" si="3"/>
        <v>7992412.1476499997</v>
      </c>
    </row>
    <row r="252" spans="1:9" x14ac:dyDescent="0.25">
      <c r="A252" s="86">
        <v>31</v>
      </c>
      <c r="B252" s="86">
        <v>21</v>
      </c>
      <c r="C252" s="86">
        <v>2</v>
      </c>
      <c r="D252" s="86" t="s">
        <v>9</v>
      </c>
      <c r="E252" s="86" t="s">
        <v>52</v>
      </c>
      <c r="F252" s="132">
        <v>400958.07620000001</v>
      </c>
      <c r="G252" s="132">
        <v>28468023.4102</v>
      </c>
      <c r="H252" s="130">
        <v>71</v>
      </c>
      <c r="I252" s="133">
        <f t="shared" si="3"/>
        <v>8420119.6002000012</v>
      </c>
    </row>
    <row r="253" spans="1:9" x14ac:dyDescent="0.25">
      <c r="A253" s="86">
        <v>31</v>
      </c>
      <c r="B253" s="86">
        <v>21</v>
      </c>
      <c r="C253" s="86">
        <v>3</v>
      </c>
      <c r="D253" s="86" t="s">
        <v>9</v>
      </c>
      <c r="E253" s="86" t="s">
        <v>52</v>
      </c>
      <c r="F253" s="132">
        <v>4410538.8382000001</v>
      </c>
      <c r="G253" s="132">
        <v>250999755.70120001</v>
      </c>
      <c r="H253" s="130">
        <v>56.909090909090899</v>
      </c>
      <c r="I253" s="133">
        <f t="shared" si="3"/>
        <v>92621315.602200001</v>
      </c>
    </row>
    <row r="254" spans="1:9" x14ac:dyDescent="0.25">
      <c r="A254" s="86">
        <v>31</v>
      </c>
      <c r="B254" s="86">
        <v>23.5</v>
      </c>
      <c r="C254" s="86">
        <v>4</v>
      </c>
      <c r="D254" s="86" t="s">
        <v>9</v>
      </c>
      <c r="E254" s="86" t="s">
        <v>52</v>
      </c>
      <c r="F254" s="132">
        <v>415354.52710000001</v>
      </c>
      <c r="G254" s="132">
        <v>40704743.6558</v>
      </c>
      <c r="H254" s="130">
        <v>98</v>
      </c>
      <c r="I254" s="133">
        <f t="shared" si="3"/>
        <v>9760831.3868499994</v>
      </c>
    </row>
    <row r="255" spans="1:9" x14ac:dyDescent="0.25">
      <c r="A255" s="86">
        <v>31</v>
      </c>
      <c r="B255" s="86">
        <v>24</v>
      </c>
      <c r="C255" s="86">
        <v>4</v>
      </c>
      <c r="D255" s="86" t="s">
        <v>9</v>
      </c>
      <c r="E255" s="86" t="s">
        <v>52</v>
      </c>
      <c r="F255" s="132">
        <v>357167.6629</v>
      </c>
      <c r="G255" s="132">
        <v>36073933.9529</v>
      </c>
      <c r="H255" s="130">
        <v>101</v>
      </c>
      <c r="I255" s="133">
        <f t="shared" si="3"/>
        <v>8572023.9096000008</v>
      </c>
    </row>
    <row r="256" spans="1:9" x14ac:dyDescent="0.25">
      <c r="A256" s="86">
        <v>31</v>
      </c>
      <c r="B256" s="86">
        <v>17</v>
      </c>
      <c r="C256" s="86">
        <v>1</v>
      </c>
      <c r="D256" s="1" t="s">
        <v>8</v>
      </c>
      <c r="E256" s="86" t="s">
        <v>10</v>
      </c>
      <c r="F256" s="132">
        <v>3226176.9674999998</v>
      </c>
      <c r="G256" s="132">
        <v>112916193.8625</v>
      </c>
      <c r="H256" s="130">
        <v>35</v>
      </c>
      <c r="I256" s="133">
        <f t="shared" si="3"/>
        <v>54845008.447499998</v>
      </c>
    </row>
    <row r="257" spans="1:9" x14ac:dyDescent="0.25">
      <c r="A257" s="86">
        <v>31</v>
      </c>
      <c r="B257" s="86">
        <v>17.5</v>
      </c>
      <c r="C257" s="86">
        <v>1</v>
      </c>
      <c r="D257" s="1" t="s">
        <v>8</v>
      </c>
      <c r="E257" s="86" t="s">
        <v>10</v>
      </c>
      <c r="F257" s="132">
        <v>24581472.2436</v>
      </c>
      <c r="G257" s="132">
        <v>991262159.77680004</v>
      </c>
      <c r="H257" s="130">
        <v>40.325581395348799</v>
      </c>
      <c r="I257" s="133">
        <f t="shared" si="3"/>
        <v>430175764.26300001</v>
      </c>
    </row>
    <row r="258" spans="1:9" x14ac:dyDescent="0.25">
      <c r="A258" s="86">
        <v>31</v>
      </c>
      <c r="B258" s="86">
        <v>18</v>
      </c>
      <c r="C258" s="86">
        <v>1</v>
      </c>
      <c r="D258" s="1" t="s">
        <v>8</v>
      </c>
      <c r="E258" s="86" t="s">
        <v>10</v>
      </c>
      <c r="F258" s="132">
        <v>27775772.43</v>
      </c>
      <c r="G258" s="132">
        <v>1158249710.3310001</v>
      </c>
      <c r="H258" s="130">
        <v>41.7</v>
      </c>
      <c r="I258" s="133">
        <f t="shared" si="3"/>
        <v>499963903.74000001</v>
      </c>
    </row>
    <row r="259" spans="1:9" x14ac:dyDescent="0.25">
      <c r="A259" s="86">
        <v>31</v>
      </c>
      <c r="B259" s="86">
        <v>18.5</v>
      </c>
      <c r="C259" s="86">
        <v>1</v>
      </c>
      <c r="D259" s="1" t="s">
        <v>8</v>
      </c>
      <c r="E259" s="86" t="s">
        <v>10</v>
      </c>
      <c r="F259" s="132">
        <v>49560563.547200002</v>
      </c>
      <c r="G259" s="132">
        <v>2223993192.9503999</v>
      </c>
      <c r="H259" s="130">
        <v>44.874251497006</v>
      </c>
      <c r="I259" s="133">
        <f t="shared" ref="I259:I322" si="4">B259*F259</f>
        <v>916870425.62320006</v>
      </c>
    </row>
    <row r="260" spans="1:9" x14ac:dyDescent="0.25">
      <c r="A260" s="86">
        <v>31</v>
      </c>
      <c r="B260" s="86">
        <v>19</v>
      </c>
      <c r="C260" s="86">
        <v>1</v>
      </c>
      <c r="D260" s="1" t="s">
        <v>8</v>
      </c>
      <c r="E260" s="86" t="s">
        <v>10</v>
      </c>
      <c r="F260" s="132">
        <v>14577481.8386</v>
      </c>
      <c r="G260" s="132">
        <v>744085377.32679999</v>
      </c>
      <c r="H260" s="130">
        <v>51.043478260869598</v>
      </c>
      <c r="I260" s="133">
        <f t="shared" si="4"/>
        <v>276972154.93340003</v>
      </c>
    </row>
    <row r="261" spans="1:9" x14ac:dyDescent="0.25">
      <c r="A261" s="86">
        <v>31</v>
      </c>
      <c r="B261" s="86">
        <v>19.5</v>
      </c>
      <c r="C261" s="86">
        <v>1</v>
      </c>
      <c r="D261" s="1" t="s">
        <v>8</v>
      </c>
      <c r="E261" s="86" t="s">
        <v>10</v>
      </c>
      <c r="F261" s="132">
        <v>3331792.1030000001</v>
      </c>
      <c r="G261" s="132">
        <v>184914461.71650001</v>
      </c>
      <c r="H261" s="130">
        <v>55.5</v>
      </c>
      <c r="I261" s="133">
        <f t="shared" si="4"/>
        <v>64969946.008500002</v>
      </c>
    </row>
    <row r="262" spans="1:9" x14ac:dyDescent="0.25">
      <c r="A262" s="86">
        <v>31</v>
      </c>
      <c r="B262" s="86">
        <v>17</v>
      </c>
      <c r="C262" s="86">
        <v>2</v>
      </c>
      <c r="D262" s="1" t="s">
        <v>8</v>
      </c>
      <c r="E262" s="86" t="s">
        <v>10</v>
      </c>
      <c r="F262" s="132">
        <v>2509248.7524999999</v>
      </c>
      <c r="G262" s="132">
        <v>92842203.842500001</v>
      </c>
      <c r="H262" s="130">
        <v>37</v>
      </c>
      <c r="I262" s="133">
        <f t="shared" si="4"/>
        <v>42657228.792499997</v>
      </c>
    </row>
    <row r="263" spans="1:9" x14ac:dyDescent="0.25">
      <c r="A263" s="86">
        <v>31</v>
      </c>
      <c r="B263" s="86">
        <v>18</v>
      </c>
      <c r="C263" s="86">
        <v>2</v>
      </c>
      <c r="D263" s="1" t="s">
        <v>8</v>
      </c>
      <c r="E263" s="86" t="s">
        <v>10</v>
      </c>
      <c r="F263" s="132">
        <v>7777216.2803999996</v>
      </c>
      <c r="G263" s="132">
        <v>334420300.05720001</v>
      </c>
      <c r="H263" s="130">
        <v>43</v>
      </c>
      <c r="I263" s="133">
        <f t="shared" si="4"/>
        <v>139989893.04719999</v>
      </c>
    </row>
    <row r="264" spans="1:9" x14ac:dyDescent="0.25">
      <c r="A264" s="86">
        <v>31</v>
      </c>
      <c r="B264" s="86">
        <v>19</v>
      </c>
      <c r="C264" s="86">
        <v>2</v>
      </c>
      <c r="D264" s="86" t="s">
        <v>8</v>
      </c>
      <c r="E264" s="86" t="s">
        <v>10</v>
      </c>
      <c r="F264" s="132">
        <v>4753526.6864999998</v>
      </c>
      <c r="G264" s="132">
        <v>247183387.69800001</v>
      </c>
      <c r="H264" s="130">
        <v>52</v>
      </c>
      <c r="I264" s="133">
        <f t="shared" si="4"/>
        <v>90317007.043499991</v>
      </c>
    </row>
    <row r="265" spans="1:9" x14ac:dyDescent="0.25">
      <c r="A265" s="86">
        <v>31</v>
      </c>
      <c r="B265" s="86">
        <v>8.5</v>
      </c>
      <c r="C265" s="86">
        <v>0</v>
      </c>
      <c r="D265" s="86" t="s">
        <v>8</v>
      </c>
      <c r="E265" s="86" t="s">
        <v>10</v>
      </c>
      <c r="F265" s="132">
        <v>3312677.4696</v>
      </c>
      <c r="G265" s="132">
        <v>11378326.9608</v>
      </c>
      <c r="H265" s="130">
        <v>3.4347826086956501</v>
      </c>
      <c r="I265" s="133">
        <f t="shared" si="4"/>
        <v>28157758.491599999</v>
      </c>
    </row>
    <row r="266" spans="1:9" x14ac:dyDescent="0.25">
      <c r="A266" s="86">
        <v>31</v>
      </c>
      <c r="B266" s="86">
        <v>9</v>
      </c>
      <c r="C266" s="86">
        <v>0</v>
      </c>
      <c r="D266" s="86" t="s">
        <v>8</v>
      </c>
      <c r="E266" s="86" t="s">
        <v>10</v>
      </c>
      <c r="F266" s="132">
        <v>4320883.6560000004</v>
      </c>
      <c r="G266" s="132">
        <v>15939259.708799999</v>
      </c>
      <c r="H266" s="130">
        <v>3.68888888888889</v>
      </c>
      <c r="I266" s="133">
        <f t="shared" si="4"/>
        <v>38887952.904000007</v>
      </c>
    </row>
    <row r="267" spans="1:9" x14ac:dyDescent="0.25">
      <c r="A267" s="86">
        <v>31</v>
      </c>
      <c r="B267" s="86">
        <v>9.5</v>
      </c>
      <c r="C267" s="86">
        <v>0</v>
      </c>
      <c r="D267" s="86" t="s">
        <v>8</v>
      </c>
      <c r="E267" s="86" t="s">
        <v>10</v>
      </c>
      <c r="F267" s="132">
        <v>864176.73120000004</v>
      </c>
      <c r="G267" s="132">
        <v>3456706.9248000002</v>
      </c>
      <c r="H267" s="130">
        <v>4</v>
      </c>
      <c r="I267" s="133">
        <f t="shared" si="4"/>
        <v>8209678.9464000007</v>
      </c>
    </row>
    <row r="268" spans="1:9" x14ac:dyDescent="0.25">
      <c r="A268" s="86">
        <v>31</v>
      </c>
      <c r="B268" s="86">
        <v>16</v>
      </c>
      <c r="C268" s="86">
        <v>0</v>
      </c>
      <c r="D268" s="86" t="s">
        <v>8</v>
      </c>
      <c r="E268" s="86" t="s">
        <v>10</v>
      </c>
      <c r="F268" s="132">
        <v>366292.46750000003</v>
      </c>
      <c r="G268" s="132">
        <v>8058434.2850000001</v>
      </c>
      <c r="H268" s="130">
        <v>22</v>
      </c>
      <c r="I268" s="133">
        <f t="shared" si="4"/>
        <v>5860679.4800000004</v>
      </c>
    </row>
    <row r="269" spans="1:9" x14ac:dyDescent="0.25">
      <c r="A269" s="86">
        <v>31</v>
      </c>
      <c r="B269" s="86">
        <v>15.5</v>
      </c>
      <c r="C269" s="86">
        <v>1</v>
      </c>
      <c r="D269" s="86" t="s">
        <v>8</v>
      </c>
      <c r="E269" s="86" t="s">
        <v>10</v>
      </c>
      <c r="F269" s="132">
        <v>536469.87439999997</v>
      </c>
      <c r="G269" s="132">
        <v>13948216.7344</v>
      </c>
      <c r="H269" s="130">
        <v>26</v>
      </c>
      <c r="I269" s="133">
        <f t="shared" si="4"/>
        <v>8315283.0532</v>
      </c>
    </row>
    <row r="270" spans="1:9" x14ac:dyDescent="0.25">
      <c r="A270" s="86">
        <v>31</v>
      </c>
      <c r="B270" s="86">
        <v>16</v>
      </c>
      <c r="C270" s="86">
        <v>1</v>
      </c>
      <c r="D270" s="86" t="s">
        <v>8</v>
      </c>
      <c r="E270" s="86" t="s">
        <v>10</v>
      </c>
      <c r="F270" s="132">
        <v>366292.46750000003</v>
      </c>
      <c r="G270" s="132">
        <v>10988774.025</v>
      </c>
      <c r="H270" s="130">
        <v>30</v>
      </c>
      <c r="I270" s="133">
        <f t="shared" si="4"/>
        <v>5860679.4800000004</v>
      </c>
    </row>
    <row r="271" spans="1:9" x14ac:dyDescent="0.25">
      <c r="A271" s="86">
        <v>31</v>
      </c>
      <c r="B271" s="86">
        <v>16.5</v>
      </c>
      <c r="C271" s="86">
        <v>1</v>
      </c>
      <c r="D271" s="86" t="s">
        <v>8</v>
      </c>
      <c r="E271" s="86" t="s">
        <v>10</v>
      </c>
      <c r="F271" s="132">
        <v>6253145.5412999997</v>
      </c>
      <c r="G271" s="132">
        <v>200993963.82749999</v>
      </c>
      <c r="H271" s="130">
        <v>32.142857142857103</v>
      </c>
      <c r="I271" s="133">
        <f t="shared" si="4"/>
        <v>103176901.43144999</v>
      </c>
    </row>
    <row r="272" spans="1:9" x14ac:dyDescent="0.25">
      <c r="A272" s="86">
        <v>31</v>
      </c>
      <c r="B272" s="86">
        <v>17</v>
      </c>
      <c r="C272" s="86">
        <v>1</v>
      </c>
      <c r="D272" s="86" t="s">
        <v>8</v>
      </c>
      <c r="E272" s="86" t="s">
        <v>10</v>
      </c>
      <c r="F272" s="132">
        <v>22941702.879999999</v>
      </c>
      <c r="G272" s="132">
        <v>842032188.51750004</v>
      </c>
      <c r="H272" s="130">
        <v>36.703125</v>
      </c>
      <c r="I272" s="133">
        <f t="shared" si="4"/>
        <v>390008948.95999998</v>
      </c>
    </row>
    <row r="273" spans="1:9" x14ac:dyDescent="0.25">
      <c r="A273" s="86">
        <v>31</v>
      </c>
      <c r="B273" s="86">
        <v>17.5</v>
      </c>
      <c r="C273" s="86">
        <v>1</v>
      </c>
      <c r="D273" s="86" t="s">
        <v>8</v>
      </c>
      <c r="E273" s="86" t="s">
        <v>10</v>
      </c>
      <c r="F273" s="132">
        <v>44017985.180399999</v>
      </c>
      <c r="G273" s="132">
        <v>1750715319.675</v>
      </c>
      <c r="H273" s="130">
        <v>39.772727272727302</v>
      </c>
      <c r="I273" s="133">
        <f t="shared" si="4"/>
        <v>770314740.65699995</v>
      </c>
    </row>
    <row r="274" spans="1:9" x14ac:dyDescent="0.25">
      <c r="A274" s="86">
        <v>31</v>
      </c>
      <c r="B274" s="86">
        <v>18</v>
      </c>
      <c r="C274" s="86">
        <v>1</v>
      </c>
      <c r="D274" s="86" t="s">
        <v>8</v>
      </c>
      <c r="E274" s="86" t="s">
        <v>10</v>
      </c>
      <c r="F274" s="132">
        <v>72494766.042300001</v>
      </c>
      <c r="G274" s="132">
        <v>3098665172.2908001</v>
      </c>
      <c r="H274" s="130">
        <v>42.743295019157102</v>
      </c>
      <c r="I274" s="133">
        <f t="shared" si="4"/>
        <v>1304905788.7614</v>
      </c>
    </row>
    <row r="275" spans="1:9" x14ac:dyDescent="0.25">
      <c r="A275" s="86">
        <v>31</v>
      </c>
      <c r="B275" s="86">
        <v>18.5</v>
      </c>
      <c r="C275" s="86">
        <v>1</v>
      </c>
      <c r="D275" s="86" t="s">
        <v>8</v>
      </c>
      <c r="E275" s="86" t="s">
        <v>10</v>
      </c>
      <c r="F275" s="132">
        <v>85469714.380799994</v>
      </c>
      <c r="G275" s="132">
        <v>4039631083.8592</v>
      </c>
      <c r="H275" s="130">
        <v>47.2638888888889</v>
      </c>
      <c r="I275" s="133">
        <f t="shared" si="4"/>
        <v>1581189716.0447998</v>
      </c>
    </row>
    <row r="276" spans="1:9" x14ac:dyDescent="0.25">
      <c r="A276" s="86">
        <v>31</v>
      </c>
      <c r="B276" s="86">
        <v>19</v>
      </c>
      <c r="C276" s="86">
        <v>1</v>
      </c>
      <c r="D276" s="86" t="s">
        <v>8</v>
      </c>
      <c r="E276" s="86" t="s">
        <v>10</v>
      </c>
      <c r="F276" s="132">
        <v>78591641.216800004</v>
      </c>
      <c r="G276" s="132">
        <v>4066800531.1903</v>
      </c>
      <c r="H276" s="130">
        <v>51.745967741935502</v>
      </c>
      <c r="I276" s="133">
        <f t="shared" si="4"/>
        <v>1493241183.1192</v>
      </c>
    </row>
    <row r="277" spans="1:9" x14ac:dyDescent="0.25">
      <c r="A277" s="86">
        <v>31</v>
      </c>
      <c r="B277" s="86">
        <v>19.5</v>
      </c>
      <c r="C277" s="86">
        <v>1</v>
      </c>
      <c r="D277" s="86" t="s">
        <v>8</v>
      </c>
      <c r="E277" s="86" t="s">
        <v>10</v>
      </c>
      <c r="F277" s="132">
        <v>75298501.527799994</v>
      </c>
      <c r="G277" s="132">
        <v>4212051576.6125998</v>
      </c>
      <c r="H277" s="130">
        <v>55.938053097345097</v>
      </c>
      <c r="I277" s="133">
        <f t="shared" si="4"/>
        <v>1468320779.7921</v>
      </c>
    </row>
    <row r="278" spans="1:9" x14ac:dyDescent="0.25">
      <c r="A278" s="86">
        <v>31</v>
      </c>
      <c r="B278" s="86">
        <v>20</v>
      </c>
      <c r="C278" s="86">
        <v>1</v>
      </c>
      <c r="D278" s="86" t="s">
        <v>8</v>
      </c>
      <c r="E278" s="86" t="s">
        <v>10</v>
      </c>
      <c r="F278" s="132">
        <v>53218044.8028</v>
      </c>
      <c r="G278" s="132">
        <v>3263217727.3452001</v>
      </c>
      <c r="H278" s="130">
        <v>61.317880794701999</v>
      </c>
      <c r="I278" s="133">
        <f t="shared" si="4"/>
        <v>1064360896.056</v>
      </c>
    </row>
    <row r="279" spans="1:9" x14ac:dyDescent="0.25">
      <c r="A279" s="86">
        <v>31</v>
      </c>
      <c r="B279" s="86">
        <v>20.5</v>
      </c>
      <c r="C279" s="86">
        <v>1</v>
      </c>
      <c r="D279" s="86" t="s">
        <v>8</v>
      </c>
      <c r="E279" s="86" t="s">
        <v>10</v>
      </c>
      <c r="F279" s="132">
        <v>34308891.170400001</v>
      </c>
      <c r="G279" s="132">
        <v>2315850154.0019999</v>
      </c>
      <c r="H279" s="130">
        <v>67.5</v>
      </c>
      <c r="I279" s="133">
        <f t="shared" si="4"/>
        <v>703332268.99320006</v>
      </c>
    </row>
    <row r="280" spans="1:9" x14ac:dyDescent="0.25">
      <c r="A280" s="86">
        <v>31</v>
      </c>
      <c r="B280" s="86">
        <v>21</v>
      </c>
      <c r="C280" s="86">
        <v>1</v>
      </c>
      <c r="D280" s="86" t="s">
        <v>8</v>
      </c>
      <c r="E280" s="86" t="s">
        <v>10</v>
      </c>
      <c r="F280" s="132">
        <v>7618203.4478000002</v>
      </c>
      <c r="G280" s="132">
        <v>543298193.25100005</v>
      </c>
      <c r="H280" s="130">
        <v>71.315789473684205</v>
      </c>
      <c r="I280" s="133">
        <f t="shared" si="4"/>
        <v>159982272.40380001</v>
      </c>
    </row>
    <row r="281" spans="1:9" x14ac:dyDescent="0.25">
      <c r="A281" s="86">
        <v>31</v>
      </c>
      <c r="B281" s="86">
        <v>21.5</v>
      </c>
      <c r="C281" s="86">
        <v>1</v>
      </c>
      <c r="D281" s="86" t="s">
        <v>8</v>
      </c>
      <c r="E281" s="86" t="s">
        <v>10</v>
      </c>
      <c r="F281" s="132">
        <v>1759727.77</v>
      </c>
      <c r="G281" s="132">
        <v>131099718.86499999</v>
      </c>
      <c r="H281" s="130">
        <v>74.5</v>
      </c>
      <c r="I281" s="133">
        <f t="shared" si="4"/>
        <v>37834147.055</v>
      </c>
    </row>
    <row r="282" spans="1:9" x14ac:dyDescent="0.25">
      <c r="A282" s="86">
        <v>31</v>
      </c>
      <c r="B282" s="86">
        <v>22.5</v>
      </c>
      <c r="C282" s="86">
        <v>1</v>
      </c>
      <c r="D282" s="86" t="s">
        <v>8</v>
      </c>
      <c r="E282" s="86" t="s">
        <v>10</v>
      </c>
      <c r="F282" s="132">
        <v>1861067.3219999999</v>
      </c>
      <c r="G282" s="132">
        <v>184245664.87799999</v>
      </c>
      <c r="H282" s="130">
        <v>99</v>
      </c>
      <c r="I282" s="133">
        <f t="shared" si="4"/>
        <v>41874014.744999997</v>
      </c>
    </row>
    <row r="283" spans="1:9" x14ac:dyDescent="0.25">
      <c r="A283" s="86">
        <v>31</v>
      </c>
      <c r="B283" s="86">
        <v>17</v>
      </c>
      <c r="C283" s="86">
        <v>2</v>
      </c>
      <c r="D283" s="86" t="s">
        <v>8</v>
      </c>
      <c r="E283" s="86" t="s">
        <v>10</v>
      </c>
      <c r="F283" s="132">
        <v>1792320.5375000001</v>
      </c>
      <c r="G283" s="132">
        <v>62731218.8125</v>
      </c>
      <c r="H283" s="130">
        <v>35</v>
      </c>
      <c r="I283" s="133">
        <f t="shared" si="4"/>
        <v>30469449.137500003</v>
      </c>
    </row>
    <row r="284" spans="1:9" x14ac:dyDescent="0.25">
      <c r="A284" s="86">
        <v>31</v>
      </c>
      <c r="B284" s="86">
        <v>18.5</v>
      </c>
      <c r="C284" s="86">
        <v>2</v>
      </c>
      <c r="D284" s="86" t="s">
        <v>8</v>
      </c>
      <c r="E284" s="86" t="s">
        <v>10</v>
      </c>
      <c r="F284" s="132">
        <v>5935396.8320000004</v>
      </c>
      <c r="G284" s="132">
        <v>289647365.4016</v>
      </c>
      <c r="H284" s="130">
        <v>48.8</v>
      </c>
      <c r="I284" s="133">
        <f t="shared" si="4"/>
        <v>109804841.392</v>
      </c>
    </row>
    <row r="285" spans="1:9" x14ac:dyDescent="0.25">
      <c r="A285" s="86">
        <v>31</v>
      </c>
      <c r="B285" s="86">
        <v>19</v>
      </c>
      <c r="C285" s="86">
        <v>2</v>
      </c>
      <c r="D285" s="86" t="s">
        <v>8</v>
      </c>
      <c r="E285" s="86" t="s">
        <v>10</v>
      </c>
      <c r="F285" s="132">
        <v>3485919.5701000001</v>
      </c>
      <c r="G285" s="132">
        <v>191725576.35550001</v>
      </c>
      <c r="H285" s="130">
        <v>55</v>
      </c>
      <c r="I285" s="133">
        <f t="shared" si="4"/>
        <v>66232471.831900001</v>
      </c>
    </row>
    <row r="286" spans="1:9" x14ac:dyDescent="0.25">
      <c r="A286" s="86">
        <v>31</v>
      </c>
      <c r="B286" s="86">
        <v>19.5</v>
      </c>
      <c r="C286" s="86">
        <v>2</v>
      </c>
      <c r="D286" s="86" t="s">
        <v>8</v>
      </c>
      <c r="E286" s="86" t="s">
        <v>10</v>
      </c>
      <c r="F286" s="132">
        <v>7996301.0471999999</v>
      </c>
      <c r="G286" s="132">
        <v>418806267.34710002</v>
      </c>
      <c r="H286" s="130">
        <v>52.375</v>
      </c>
      <c r="I286" s="133">
        <f t="shared" si="4"/>
        <v>155927870.42039999</v>
      </c>
    </row>
    <row r="287" spans="1:9" x14ac:dyDescent="0.25">
      <c r="A287" s="86">
        <v>31</v>
      </c>
      <c r="B287" s="86">
        <v>20</v>
      </c>
      <c r="C287" s="86">
        <v>2</v>
      </c>
      <c r="D287" s="86" t="s">
        <v>8</v>
      </c>
      <c r="E287" s="86" t="s">
        <v>10</v>
      </c>
      <c r="F287" s="132">
        <v>14802370.0776</v>
      </c>
      <c r="G287" s="132">
        <v>866995961.68799996</v>
      </c>
      <c r="H287" s="130">
        <v>58.571428571428598</v>
      </c>
      <c r="I287" s="133">
        <f t="shared" si="4"/>
        <v>296047401.55199999</v>
      </c>
    </row>
    <row r="288" spans="1:9" x14ac:dyDescent="0.25">
      <c r="A288" s="86">
        <v>31</v>
      </c>
      <c r="B288" s="86">
        <v>20.5</v>
      </c>
      <c r="C288" s="86">
        <v>2</v>
      </c>
      <c r="D288" s="86" t="s">
        <v>8</v>
      </c>
      <c r="E288" s="86" t="s">
        <v>10</v>
      </c>
      <c r="F288" s="132">
        <v>389873.76329999999</v>
      </c>
      <c r="G288" s="132">
        <v>29240532.247499999</v>
      </c>
      <c r="H288" s="130">
        <v>75</v>
      </c>
      <c r="I288" s="133">
        <f t="shared" si="4"/>
        <v>7992412.1476499997</v>
      </c>
    </row>
    <row r="289" spans="1:9" x14ac:dyDescent="0.25">
      <c r="A289" s="86">
        <v>31</v>
      </c>
      <c r="B289" s="86">
        <v>21</v>
      </c>
      <c r="C289" s="86">
        <v>2</v>
      </c>
      <c r="D289" s="86" t="s">
        <v>8</v>
      </c>
      <c r="E289" s="86" t="s">
        <v>10</v>
      </c>
      <c r="F289" s="132">
        <v>8420119.6001999993</v>
      </c>
      <c r="G289" s="132">
        <v>639528131.53900003</v>
      </c>
      <c r="H289" s="130">
        <v>75.952380952380906</v>
      </c>
      <c r="I289" s="133">
        <f t="shared" si="4"/>
        <v>176822511.60419998</v>
      </c>
    </row>
    <row r="290" spans="1:9" x14ac:dyDescent="0.25">
      <c r="A290" s="86">
        <v>31</v>
      </c>
      <c r="B290" s="86">
        <v>21.5</v>
      </c>
      <c r="C290" s="86">
        <v>2</v>
      </c>
      <c r="D290" s="86" t="s">
        <v>8</v>
      </c>
      <c r="E290" s="86" t="s">
        <v>10</v>
      </c>
      <c r="F290" s="132">
        <v>21116733.239999998</v>
      </c>
      <c r="G290" s="132">
        <v>1581995265.23</v>
      </c>
      <c r="H290" s="130">
        <v>74.9166666666667</v>
      </c>
      <c r="I290" s="133">
        <f t="shared" si="4"/>
        <v>454009764.65999997</v>
      </c>
    </row>
    <row r="291" spans="1:9" x14ac:dyDescent="0.25">
      <c r="A291" s="86">
        <v>31</v>
      </c>
      <c r="B291" s="86">
        <v>22</v>
      </c>
      <c r="C291" s="86">
        <v>2</v>
      </c>
      <c r="D291" s="86" t="s">
        <v>8</v>
      </c>
      <c r="E291" s="86" t="s">
        <v>10</v>
      </c>
      <c r="F291" s="132">
        <v>3592463.7015999998</v>
      </c>
      <c r="G291" s="132">
        <v>256861154.66440001</v>
      </c>
      <c r="H291" s="130">
        <v>71.5</v>
      </c>
      <c r="I291" s="133">
        <f t="shared" si="4"/>
        <v>79034201.435199991</v>
      </c>
    </row>
    <row r="292" spans="1:9" x14ac:dyDescent="0.25">
      <c r="A292" s="86">
        <v>31</v>
      </c>
      <c r="B292" s="86">
        <v>22.5</v>
      </c>
      <c r="C292" s="86">
        <v>2</v>
      </c>
      <c r="D292" s="86" t="s">
        <v>8</v>
      </c>
      <c r="E292" s="86" t="s">
        <v>10</v>
      </c>
      <c r="F292" s="132">
        <v>6513735.6270000003</v>
      </c>
      <c r="G292" s="132">
        <v>539244256.54949999</v>
      </c>
      <c r="H292" s="130">
        <v>82.785714285714306</v>
      </c>
      <c r="I292" s="133">
        <f t="shared" si="4"/>
        <v>146559051.60750002</v>
      </c>
    </row>
    <row r="293" spans="1:9" x14ac:dyDescent="0.25">
      <c r="A293" s="86">
        <v>31</v>
      </c>
      <c r="B293" s="86">
        <v>23</v>
      </c>
      <c r="C293" s="86">
        <v>2</v>
      </c>
      <c r="D293" s="86" t="s">
        <v>8</v>
      </c>
      <c r="E293" s="86" t="s">
        <v>10</v>
      </c>
      <c r="F293" s="132">
        <v>2013090.2955</v>
      </c>
      <c r="G293" s="132">
        <v>171917911.23570001</v>
      </c>
      <c r="H293" s="130">
        <v>85.4</v>
      </c>
      <c r="I293" s="133">
        <f t="shared" si="4"/>
        <v>46301076.796499997</v>
      </c>
    </row>
    <row r="294" spans="1:9" x14ac:dyDescent="0.25">
      <c r="A294" s="86">
        <v>31</v>
      </c>
      <c r="B294" s="86">
        <v>23.5</v>
      </c>
      <c r="C294" s="86">
        <v>2</v>
      </c>
      <c r="D294" s="86" t="s">
        <v>8</v>
      </c>
      <c r="E294" s="86" t="s">
        <v>10</v>
      </c>
      <c r="F294" s="132">
        <v>1246063.5813</v>
      </c>
      <c r="G294" s="132">
        <v>121698876.4403</v>
      </c>
      <c r="H294" s="130">
        <v>97.6666666666667</v>
      </c>
      <c r="I294" s="133">
        <f t="shared" si="4"/>
        <v>29282494.160549998</v>
      </c>
    </row>
    <row r="295" spans="1:9" x14ac:dyDescent="0.25">
      <c r="A295" s="86">
        <v>31</v>
      </c>
      <c r="B295" s="86">
        <v>24</v>
      </c>
      <c r="C295" s="86">
        <v>2</v>
      </c>
      <c r="D295" s="86" t="s">
        <v>8</v>
      </c>
      <c r="E295" s="86" t="s">
        <v>10</v>
      </c>
      <c r="F295" s="132">
        <v>714335.32579999999</v>
      </c>
      <c r="G295" s="132">
        <v>78934053.5009</v>
      </c>
      <c r="H295" s="130">
        <v>110.5</v>
      </c>
      <c r="I295" s="133">
        <f t="shared" si="4"/>
        <v>17144047.819200002</v>
      </c>
    </row>
    <row r="296" spans="1:9" x14ac:dyDescent="0.25">
      <c r="A296" s="86">
        <v>31</v>
      </c>
      <c r="B296" s="86">
        <v>21.5</v>
      </c>
      <c r="C296" s="86">
        <v>3</v>
      </c>
      <c r="D296" s="86" t="s">
        <v>8</v>
      </c>
      <c r="E296" s="86" t="s">
        <v>10</v>
      </c>
      <c r="F296" s="132">
        <v>879863.88500000001</v>
      </c>
      <c r="G296" s="132">
        <v>68629383.030000001</v>
      </c>
      <c r="H296" s="130">
        <v>78</v>
      </c>
      <c r="I296" s="133">
        <f t="shared" si="4"/>
        <v>18917073.5275</v>
      </c>
    </row>
    <row r="297" spans="1:9" x14ac:dyDescent="0.25">
      <c r="A297" s="86">
        <v>31</v>
      </c>
      <c r="B297" s="86">
        <v>22</v>
      </c>
      <c r="C297" s="86">
        <v>3</v>
      </c>
      <c r="D297" s="86" t="s">
        <v>8</v>
      </c>
      <c r="E297" s="86" t="s">
        <v>10</v>
      </c>
      <c r="F297" s="132">
        <v>449057.96269999997</v>
      </c>
      <c r="G297" s="132">
        <v>34577463.127899997</v>
      </c>
      <c r="H297" s="130">
        <v>77</v>
      </c>
      <c r="I297" s="133">
        <f t="shared" si="4"/>
        <v>9879275.1793999989</v>
      </c>
    </row>
    <row r="298" spans="1:9" x14ac:dyDescent="0.25">
      <c r="A298" s="86">
        <v>31</v>
      </c>
      <c r="B298" s="86">
        <v>22.5</v>
      </c>
      <c r="C298" s="86">
        <v>3</v>
      </c>
      <c r="D298" s="86" t="s">
        <v>8</v>
      </c>
      <c r="E298" s="86" t="s">
        <v>10</v>
      </c>
      <c r="F298" s="132">
        <v>930533.66099999996</v>
      </c>
      <c r="G298" s="132">
        <v>66998423.592</v>
      </c>
      <c r="H298" s="130">
        <v>72</v>
      </c>
      <c r="I298" s="133">
        <f t="shared" si="4"/>
        <v>20937007.372499999</v>
      </c>
    </row>
    <row r="299" spans="1:9" x14ac:dyDescent="0.25">
      <c r="A299" s="86">
        <v>31</v>
      </c>
      <c r="B299" s="86">
        <v>23.5</v>
      </c>
      <c r="C299" s="86">
        <v>3</v>
      </c>
      <c r="D299" s="86" t="s">
        <v>8</v>
      </c>
      <c r="E299" s="86" t="s">
        <v>10</v>
      </c>
      <c r="F299" s="132">
        <v>415354.52710000001</v>
      </c>
      <c r="G299" s="132">
        <v>41535452.710000001</v>
      </c>
      <c r="H299" s="130">
        <v>100</v>
      </c>
      <c r="I299" s="133">
        <f t="shared" si="4"/>
        <v>9760831.3868499994</v>
      </c>
    </row>
    <row r="300" spans="1:9" x14ac:dyDescent="0.25">
      <c r="A300" s="86">
        <v>31</v>
      </c>
      <c r="B300" s="86">
        <v>29.5</v>
      </c>
      <c r="C300" s="86">
        <v>5</v>
      </c>
      <c r="D300" s="86" t="s">
        <v>8</v>
      </c>
      <c r="E300" s="86" t="s">
        <v>10</v>
      </c>
      <c r="F300" s="132">
        <v>619562.23719999997</v>
      </c>
      <c r="G300" s="132">
        <v>128868945.33759999</v>
      </c>
      <c r="H300" s="130">
        <v>208</v>
      </c>
      <c r="I300" s="133">
        <f t="shared" si="4"/>
        <v>18277085.997400001</v>
      </c>
    </row>
    <row r="301" spans="1:9" x14ac:dyDescent="0.25">
      <c r="A301" s="86">
        <v>31</v>
      </c>
      <c r="B301" s="86">
        <v>17</v>
      </c>
      <c r="C301" s="86">
        <v>1</v>
      </c>
      <c r="D301" s="86" t="s">
        <v>9</v>
      </c>
      <c r="E301" s="86" t="s">
        <v>10</v>
      </c>
      <c r="F301" s="132">
        <v>1792320.5375000001</v>
      </c>
      <c r="G301" s="132">
        <v>73485142.037499994</v>
      </c>
      <c r="H301" s="130">
        <v>41</v>
      </c>
      <c r="I301" s="133">
        <f t="shared" si="4"/>
        <v>30469449.137500003</v>
      </c>
    </row>
    <row r="302" spans="1:9" x14ac:dyDescent="0.25">
      <c r="A302" s="86">
        <v>31</v>
      </c>
      <c r="B302" s="86">
        <v>19.5</v>
      </c>
      <c r="C302" s="86">
        <v>2</v>
      </c>
      <c r="D302" s="86" t="s">
        <v>9</v>
      </c>
      <c r="E302" s="86" t="s">
        <v>10</v>
      </c>
      <c r="F302" s="132">
        <v>2665433.6823999998</v>
      </c>
      <c r="G302" s="132">
        <v>154595153.5792</v>
      </c>
      <c r="H302" s="130">
        <v>58</v>
      </c>
      <c r="I302" s="133">
        <f t="shared" si="4"/>
        <v>51975956.806799993</v>
      </c>
    </row>
    <row r="303" spans="1:9" x14ac:dyDescent="0.25">
      <c r="A303" s="86">
        <v>31</v>
      </c>
      <c r="B303" s="86">
        <v>21.5</v>
      </c>
      <c r="C303" s="86">
        <v>2</v>
      </c>
      <c r="D303" s="86" t="s">
        <v>9</v>
      </c>
      <c r="E303" s="86" t="s">
        <v>10</v>
      </c>
      <c r="F303" s="132">
        <v>439931.9425</v>
      </c>
      <c r="G303" s="132">
        <v>30795235.975000001</v>
      </c>
      <c r="H303" s="130">
        <v>70</v>
      </c>
      <c r="I303" s="133">
        <f t="shared" si="4"/>
        <v>9458536.7637499999</v>
      </c>
    </row>
    <row r="304" spans="1:9" x14ac:dyDescent="0.25">
      <c r="A304" s="86">
        <v>31</v>
      </c>
      <c r="B304" s="86">
        <v>22.5</v>
      </c>
      <c r="C304" s="86">
        <v>2</v>
      </c>
      <c r="D304" s="86" t="s">
        <v>9</v>
      </c>
      <c r="E304" s="86" t="s">
        <v>10</v>
      </c>
      <c r="F304" s="132">
        <v>930533.66099999996</v>
      </c>
      <c r="G304" s="132">
        <v>80956428.506999999</v>
      </c>
      <c r="H304" s="130">
        <v>87</v>
      </c>
      <c r="I304" s="133">
        <f t="shared" si="4"/>
        <v>20937007.372499999</v>
      </c>
    </row>
    <row r="305" spans="1:9" x14ac:dyDescent="0.25">
      <c r="A305" s="86">
        <v>31</v>
      </c>
      <c r="B305" s="86">
        <v>23.5</v>
      </c>
      <c r="C305" s="86">
        <v>2</v>
      </c>
      <c r="D305" s="86" t="s">
        <v>9</v>
      </c>
      <c r="E305" s="86" t="s">
        <v>10</v>
      </c>
      <c r="F305" s="132">
        <v>415354.52710000001</v>
      </c>
      <c r="G305" s="132">
        <v>46104352.508100003</v>
      </c>
      <c r="H305" s="130">
        <v>111</v>
      </c>
      <c r="I305" s="133">
        <f t="shared" si="4"/>
        <v>9760831.3868499994</v>
      </c>
    </row>
    <row r="306" spans="1:9" x14ac:dyDescent="0.25">
      <c r="A306" s="86">
        <v>31</v>
      </c>
      <c r="B306" s="86">
        <v>25</v>
      </c>
      <c r="C306" s="86">
        <v>2</v>
      </c>
      <c r="D306" s="86" t="s">
        <v>9</v>
      </c>
      <c r="E306" s="86" t="s">
        <v>10</v>
      </c>
      <c r="F306" s="132">
        <v>261921.90169999999</v>
      </c>
      <c r="G306" s="132">
        <v>34835612.926100001</v>
      </c>
      <c r="H306" s="130">
        <v>133</v>
      </c>
      <c r="I306" s="133">
        <f t="shared" si="4"/>
        <v>6548047.5424999995</v>
      </c>
    </row>
    <row r="307" spans="1:9" x14ac:dyDescent="0.25">
      <c r="A307" s="86">
        <v>31</v>
      </c>
      <c r="B307" s="86">
        <v>21.5</v>
      </c>
      <c r="C307" s="86">
        <v>3</v>
      </c>
      <c r="D307" s="86" t="s">
        <v>9</v>
      </c>
      <c r="E307" s="86" t="s">
        <v>10</v>
      </c>
      <c r="F307" s="132">
        <v>439931.9425</v>
      </c>
      <c r="G307" s="132">
        <v>25955984.607500002</v>
      </c>
      <c r="H307" s="130">
        <v>59</v>
      </c>
      <c r="I307" s="133">
        <f t="shared" si="4"/>
        <v>9458536.7637499999</v>
      </c>
    </row>
    <row r="308" spans="1:9" x14ac:dyDescent="0.25">
      <c r="A308" s="86">
        <v>31</v>
      </c>
      <c r="B308" s="86">
        <v>22</v>
      </c>
      <c r="C308" s="86">
        <v>3</v>
      </c>
      <c r="D308" s="86" t="s">
        <v>9</v>
      </c>
      <c r="E308" s="86" t="s">
        <v>10</v>
      </c>
      <c r="F308" s="132">
        <v>2694347.7762000002</v>
      </c>
      <c r="G308" s="132">
        <v>233510140.604</v>
      </c>
      <c r="H308" s="130">
        <v>86.6666666666667</v>
      </c>
      <c r="I308" s="133">
        <f t="shared" si="4"/>
        <v>59275651.076400004</v>
      </c>
    </row>
    <row r="309" spans="1:9" x14ac:dyDescent="0.25">
      <c r="A309" s="86">
        <v>31</v>
      </c>
      <c r="B309" s="86">
        <v>23</v>
      </c>
      <c r="C309" s="86">
        <v>3</v>
      </c>
      <c r="D309" s="86" t="s">
        <v>9</v>
      </c>
      <c r="E309" s="86" t="s">
        <v>10</v>
      </c>
      <c r="F309" s="132">
        <v>402618.05910000001</v>
      </c>
      <c r="G309" s="132">
        <v>32612062.787099998</v>
      </c>
      <c r="H309" s="130">
        <v>81</v>
      </c>
      <c r="I309" s="133">
        <f t="shared" si="4"/>
        <v>9260215.3593000006</v>
      </c>
    </row>
    <row r="310" spans="1:9" x14ac:dyDescent="0.25">
      <c r="A310" s="86">
        <v>31</v>
      </c>
      <c r="B310" s="86">
        <v>23.5</v>
      </c>
      <c r="C310" s="86">
        <v>3</v>
      </c>
      <c r="D310" s="86" t="s">
        <v>9</v>
      </c>
      <c r="E310" s="86" t="s">
        <v>10</v>
      </c>
      <c r="F310" s="132">
        <v>415354.52710000001</v>
      </c>
      <c r="G310" s="132">
        <v>49011834.197800003</v>
      </c>
      <c r="H310" s="130">
        <v>118</v>
      </c>
      <c r="I310" s="133">
        <f t="shared" si="4"/>
        <v>9760831.3868499994</v>
      </c>
    </row>
    <row r="311" spans="1:9" x14ac:dyDescent="0.25">
      <c r="A311" s="86">
        <v>31</v>
      </c>
      <c r="B311" s="86">
        <v>24</v>
      </c>
      <c r="C311" s="86">
        <v>3</v>
      </c>
      <c r="D311" s="86" t="s">
        <v>9</v>
      </c>
      <c r="E311" s="86" t="s">
        <v>10</v>
      </c>
      <c r="F311" s="132">
        <v>357167.6629</v>
      </c>
      <c r="G311" s="132">
        <v>46788963.839900002</v>
      </c>
      <c r="H311" s="130">
        <v>131</v>
      </c>
      <c r="I311" s="133">
        <f t="shared" si="4"/>
        <v>8572023.9096000008</v>
      </c>
    </row>
    <row r="312" spans="1:9" x14ac:dyDescent="0.25">
      <c r="A312" s="86">
        <v>31</v>
      </c>
      <c r="B312" s="86">
        <v>21.5</v>
      </c>
      <c r="C312" s="86">
        <v>4</v>
      </c>
      <c r="D312" s="86" t="s">
        <v>9</v>
      </c>
      <c r="E312" s="86" t="s">
        <v>10</v>
      </c>
      <c r="F312" s="132">
        <v>439931.9425</v>
      </c>
      <c r="G312" s="132">
        <v>28595576.262499999</v>
      </c>
      <c r="H312" s="130">
        <v>65</v>
      </c>
      <c r="I312" s="133">
        <f t="shared" si="4"/>
        <v>9458536.7637499999</v>
      </c>
    </row>
    <row r="313" spans="1:9" x14ac:dyDescent="0.25">
      <c r="A313" s="86">
        <v>41</v>
      </c>
      <c r="B313" s="86">
        <v>22.5</v>
      </c>
      <c r="C313" s="86">
        <v>3</v>
      </c>
      <c r="D313" s="86"/>
      <c r="E313" s="1" t="s">
        <v>52</v>
      </c>
      <c r="F313" s="132">
        <v>292149.25099999999</v>
      </c>
      <c r="G313" s="132">
        <v>24540537.083999999</v>
      </c>
      <c r="H313" s="130">
        <v>84</v>
      </c>
      <c r="I313" s="133">
        <f t="shared" si="4"/>
        <v>6573358.1475</v>
      </c>
    </row>
    <row r="314" spans="1:9" x14ac:dyDescent="0.25">
      <c r="A314" s="86">
        <v>41</v>
      </c>
      <c r="B314" s="86">
        <v>8.5</v>
      </c>
      <c r="C314" s="86">
        <v>0</v>
      </c>
      <c r="D314" s="86" t="s">
        <v>8</v>
      </c>
      <c r="E314" s="1" t="s">
        <v>10</v>
      </c>
      <c r="F314" s="132">
        <v>95153.965700000001</v>
      </c>
      <c r="G314" s="132">
        <v>285461.8971</v>
      </c>
      <c r="H314" s="130">
        <v>3</v>
      </c>
      <c r="I314" s="133">
        <f t="shared" si="4"/>
        <v>808808.70845000003</v>
      </c>
    </row>
    <row r="315" spans="1:9" x14ac:dyDescent="0.25">
      <c r="A315" s="86">
        <v>41</v>
      </c>
      <c r="B315" s="86">
        <v>16.5</v>
      </c>
      <c r="C315" s="86">
        <v>1</v>
      </c>
      <c r="D315" s="86" t="s">
        <v>8</v>
      </c>
      <c r="E315" s="1" t="s">
        <v>10</v>
      </c>
      <c r="F315" s="132">
        <v>198372.80360000001</v>
      </c>
      <c r="G315" s="132">
        <v>7339793.7331999997</v>
      </c>
      <c r="H315" s="130">
        <v>37</v>
      </c>
      <c r="I315" s="133">
        <f t="shared" si="4"/>
        <v>3273151.2594000003</v>
      </c>
    </row>
    <row r="316" spans="1:9" x14ac:dyDescent="0.25">
      <c r="A316" s="86">
        <v>41</v>
      </c>
      <c r="B316" s="86">
        <v>17.5</v>
      </c>
      <c r="C316" s="86">
        <v>1</v>
      </c>
      <c r="D316" s="86" t="s">
        <v>8</v>
      </c>
      <c r="E316" s="1" t="s">
        <v>10</v>
      </c>
      <c r="F316" s="132">
        <v>639936.1</v>
      </c>
      <c r="G316" s="132">
        <v>27389265.079999998</v>
      </c>
      <c r="H316" s="130">
        <v>42.8</v>
      </c>
      <c r="I316" s="133">
        <f t="shared" si="4"/>
        <v>11198881.75</v>
      </c>
    </row>
    <row r="317" spans="1:9" x14ac:dyDescent="0.25">
      <c r="A317" s="86">
        <v>41</v>
      </c>
      <c r="B317" s="86">
        <v>18.5</v>
      </c>
      <c r="C317" s="86">
        <v>1</v>
      </c>
      <c r="D317" s="86" t="s">
        <v>8</v>
      </c>
      <c r="E317" s="1" t="s">
        <v>10</v>
      </c>
      <c r="F317" s="132">
        <v>837577.37120000005</v>
      </c>
      <c r="G317" s="132">
        <v>39994319.474799998</v>
      </c>
      <c r="H317" s="130">
        <v>47.75</v>
      </c>
      <c r="I317" s="133">
        <f t="shared" si="4"/>
        <v>15495181.3672</v>
      </c>
    </row>
    <row r="318" spans="1:9" x14ac:dyDescent="0.25">
      <c r="A318" s="86">
        <v>41</v>
      </c>
      <c r="B318" s="86">
        <v>19</v>
      </c>
      <c r="C318" s="86">
        <v>1</v>
      </c>
      <c r="D318" s="86" t="s">
        <v>8</v>
      </c>
      <c r="E318" s="1" t="s">
        <v>10</v>
      </c>
      <c r="F318" s="132">
        <v>393305.05</v>
      </c>
      <c r="G318" s="132">
        <v>21730104.012499999</v>
      </c>
      <c r="H318" s="130">
        <v>55.25</v>
      </c>
      <c r="I318" s="133">
        <f t="shared" si="4"/>
        <v>7472795.9500000002</v>
      </c>
    </row>
    <row r="319" spans="1:9" x14ac:dyDescent="0.25">
      <c r="A319" s="86">
        <v>41</v>
      </c>
      <c r="B319" s="86">
        <v>19.5</v>
      </c>
      <c r="C319" s="86">
        <v>1</v>
      </c>
      <c r="D319" s="86" t="s">
        <v>8</v>
      </c>
      <c r="E319" s="1" t="s">
        <v>10</v>
      </c>
      <c r="F319" s="132">
        <v>575972.20319999999</v>
      </c>
      <c r="G319" s="132">
        <v>32830415.582400002</v>
      </c>
      <c r="H319" s="130">
        <v>57</v>
      </c>
      <c r="I319" s="133">
        <f t="shared" si="4"/>
        <v>11231457.962400001</v>
      </c>
    </row>
    <row r="320" spans="1:9" x14ac:dyDescent="0.25">
      <c r="A320" s="86">
        <v>41</v>
      </c>
      <c r="B320" s="86">
        <v>20</v>
      </c>
      <c r="C320" s="86">
        <v>1</v>
      </c>
      <c r="D320" s="86" t="s">
        <v>8</v>
      </c>
      <c r="E320" s="1" t="s">
        <v>10</v>
      </c>
      <c r="F320" s="132">
        <v>1814604.2063</v>
      </c>
      <c r="G320" s="132">
        <v>113466133.6057</v>
      </c>
      <c r="H320" s="130">
        <v>62.529411764705898</v>
      </c>
      <c r="I320" s="133">
        <f t="shared" si="4"/>
        <v>36292084.126000002</v>
      </c>
    </row>
    <row r="321" spans="1:9" x14ac:dyDescent="0.25">
      <c r="A321" s="86">
        <v>41</v>
      </c>
      <c r="B321" s="86">
        <v>20.5</v>
      </c>
      <c r="C321" s="86">
        <v>1</v>
      </c>
      <c r="D321" s="86" t="s">
        <v>8</v>
      </c>
      <c r="E321" s="1" t="s">
        <v>10</v>
      </c>
      <c r="F321" s="132">
        <v>2746678.2045</v>
      </c>
      <c r="G321" s="132">
        <v>191789791.14899999</v>
      </c>
      <c r="H321" s="130">
        <v>69.826086956521706</v>
      </c>
      <c r="I321" s="133">
        <f t="shared" si="4"/>
        <v>56306903.192249998</v>
      </c>
    </row>
    <row r="322" spans="1:9" x14ac:dyDescent="0.25">
      <c r="A322" s="86">
        <v>41</v>
      </c>
      <c r="B322" s="86">
        <v>21</v>
      </c>
      <c r="C322" s="86">
        <v>2</v>
      </c>
      <c r="D322" s="86" t="s">
        <v>8</v>
      </c>
      <c r="E322" s="1" t="s">
        <v>10</v>
      </c>
      <c r="F322" s="132">
        <v>1752346.7039999999</v>
      </c>
      <c r="G322" s="132">
        <v>106893148.94400001</v>
      </c>
      <c r="H322" s="130">
        <v>61</v>
      </c>
      <c r="I322" s="133">
        <f t="shared" si="4"/>
        <v>36799280.783999994</v>
      </c>
    </row>
    <row r="323" spans="1:9" x14ac:dyDescent="0.25">
      <c r="A323" s="86">
        <v>41</v>
      </c>
      <c r="B323" s="86">
        <v>21.5</v>
      </c>
      <c r="C323" s="86">
        <v>2</v>
      </c>
      <c r="D323" s="86" t="s">
        <v>8</v>
      </c>
      <c r="E323" s="1" t="s">
        <v>52</v>
      </c>
      <c r="F323" s="132">
        <v>2437973.676</v>
      </c>
      <c r="G323" s="132">
        <v>181764481.84400001</v>
      </c>
      <c r="H323" s="130">
        <v>74.5555555555555</v>
      </c>
      <c r="I323" s="133">
        <f t="shared" ref="I323:I386" si="5">B323*F323</f>
        <v>52416434.034000002</v>
      </c>
    </row>
    <row r="324" spans="1:9" x14ac:dyDescent="0.25">
      <c r="A324" s="86">
        <v>41</v>
      </c>
      <c r="B324" s="86">
        <v>22</v>
      </c>
      <c r="C324" s="86">
        <v>2</v>
      </c>
      <c r="D324" s="86" t="s">
        <v>8</v>
      </c>
      <c r="E324" s="1" t="s">
        <v>10</v>
      </c>
      <c r="F324" s="132">
        <v>640680.53280000004</v>
      </c>
      <c r="G324" s="132">
        <v>48051039.960000001</v>
      </c>
      <c r="H324" s="130">
        <v>75</v>
      </c>
      <c r="I324" s="133">
        <f t="shared" si="5"/>
        <v>14094971.721600002</v>
      </c>
    </row>
    <row r="325" spans="1:9" x14ac:dyDescent="0.25">
      <c r="A325" s="86">
        <v>41</v>
      </c>
      <c r="B325" s="86">
        <v>23.5</v>
      </c>
      <c r="C325" s="86">
        <v>2</v>
      </c>
      <c r="D325" s="86" t="s">
        <v>8</v>
      </c>
      <c r="E325" s="1" t="s">
        <v>10</v>
      </c>
      <c r="F325" s="132">
        <v>156259.67079999999</v>
      </c>
      <c r="G325" s="132">
        <v>15000928.3968</v>
      </c>
      <c r="H325" s="130">
        <v>96</v>
      </c>
      <c r="I325" s="133">
        <f t="shared" si="5"/>
        <v>3672102.2637999998</v>
      </c>
    </row>
    <row r="326" spans="1:9" x14ac:dyDescent="0.25">
      <c r="A326" s="86">
        <v>41</v>
      </c>
      <c r="B326" s="86">
        <v>24</v>
      </c>
      <c r="C326" s="86">
        <v>2</v>
      </c>
      <c r="D326" s="86" t="s">
        <v>8</v>
      </c>
      <c r="E326" s="1" t="s">
        <v>10</v>
      </c>
      <c r="F326" s="132">
        <v>349442.69939999998</v>
      </c>
      <c r="G326" s="132">
        <v>32847613.7436</v>
      </c>
      <c r="H326" s="130">
        <v>94</v>
      </c>
      <c r="I326" s="133">
        <f t="shared" si="5"/>
        <v>8386624.7855999991</v>
      </c>
    </row>
    <row r="327" spans="1:9" x14ac:dyDescent="0.25">
      <c r="A327" s="86">
        <v>41</v>
      </c>
      <c r="B327" s="86">
        <v>25.5</v>
      </c>
      <c r="C327" s="86">
        <v>2</v>
      </c>
      <c r="D327" s="86" t="s">
        <v>8</v>
      </c>
      <c r="E327" s="1" t="s">
        <v>10</v>
      </c>
      <c r="F327" s="132">
        <v>148296.19279999999</v>
      </c>
      <c r="G327" s="132">
        <v>18981912.678399999</v>
      </c>
      <c r="H327" s="130">
        <v>128</v>
      </c>
      <c r="I327" s="133">
        <f t="shared" si="5"/>
        <v>3781552.9163999995</v>
      </c>
    </row>
    <row r="328" spans="1:9" x14ac:dyDescent="0.25">
      <c r="A328" s="86">
        <v>41</v>
      </c>
      <c r="B328" s="86">
        <v>21</v>
      </c>
      <c r="C328" s="86">
        <v>3</v>
      </c>
      <c r="D328" s="86" t="s">
        <v>8</v>
      </c>
      <c r="E328" s="1" t="s">
        <v>52</v>
      </c>
      <c r="F328" s="132">
        <v>1314260.0279999999</v>
      </c>
      <c r="G328" s="132">
        <v>89369681.903999999</v>
      </c>
      <c r="H328" s="130">
        <v>68</v>
      </c>
      <c r="I328" s="133">
        <f t="shared" si="5"/>
        <v>27599460.588</v>
      </c>
    </row>
    <row r="329" spans="1:9" x14ac:dyDescent="0.25">
      <c r="A329" s="86">
        <v>41</v>
      </c>
      <c r="B329" s="86">
        <v>21.5</v>
      </c>
      <c r="C329" s="86">
        <v>3</v>
      </c>
      <c r="D329" s="86" t="s">
        <v>8</v>
      </c>
      <c r="E329" s="1" t="s">
        <v>52</v>
      </c>
      <c r="F329" s="132">
        <v>406328.946</v>
      </c>
      <c r="G329" s="132">
        <v>26411381.489999998</v>
      </c>
      <c r="H329" s="130">
        <v>65</v>
      </c>
      <c r="I329" s="133">
        <f t="shared" si="5"/>
        <v>8736072.3389999997</v>
      </c>
    </row>
    <row r="330" spans="1:9" x14ac:dyDescent="0.25">
      <c r="A330" s="86">
        <v>41</v>
      </c>
      <c r="B330" s="86">
        <v>22</v>
      </c>
      <c r="C330" s="86">
        <v>3</v>
      </c>
      <c r="D330" s="86" t="s">
        <v>8</v>
      </c>
      <c r="E330" s="1" t="s">
        <v>52</v>
      </c>
      <c r="F330" s="132">
        <v>800850.66599999997</v>
      </c>
      <c r="G330" s="132">
        <v>64868903.946000002</v>
      </c>
      <c r="H330" s="130">
        <v>81</v>
      </c>
      <c r="I330" s="133">
        <f t="shared" si="5"/>
        <v>17618714.651999999</v>
      </c>
    </row>
    <row r="331" spans="1:9" x14ac:dyDescent="0.25">
      <c r="A331" s="86">
        <v>41</v>
      </c>
      <c r="B331" s="86">
        <v>26</v>
      </c>
      <c r="C331" s="86">
        <v>3</v>
      </c>
      <c r="D331" s="86" t="s">
        <v>8</v>
      </c>
      <c r="E331" s="1" t="s">
        <v>52</v>
      </c>
      <c r="F331" s="132">
        <v>312395.46799999999</v>
      </c>
      <c r="G331" s="132">
        <v>49358483.943999998</v>
      </c>
      <c r="H331" s="130">
        <v>158</v>
      </c>
      <c r="I331" s="133">
        <f t="shared" si="5"/>
        <v>8122282.1679999996</v>
      </c>
    </row>
    <row r="332" spans="1:9" x14ac:dyDescent="0.25">
      <c r="A332" s="86">
        <v>41</v>
      </c>
      <c r="B332" s="86">
        <v>22</v>
      </c>
      <c r="C332" s="86">
        <v>4</v>
      </c>
      <c r="D332" s="86" t="s">
        <v>8</v>
      </c>
      <c r="E332" s="1" t="s">
        <v>52</v>
      </c>
      <c r="F332" s="132">
        <v>320340.26640000002</v>
      </c>
      <c r="G332" s="132">
        <v>22423818.647999998</v>
      </c>
      <c r="H332" s="130">
        <v>70</v>
      </c>
      <c r="I332" s="133">
        <f t="shared" si="5"/>
        <v>7047485.8608000008</v>
      </c>
    </row>
    <row r="333" spans="1:9" x14ac:dyDescent="0.25">
      <c r="A333" s="86">
        <v>41</v>
      </c>
      <c r="B333" s="86">
        <v>23</v>
      </c>
      <c r="C333" s="86">
        <v>4</v>
      </c>
      <c r="D333" s="86" t="s">
        <v>8</v>
      </c>
      <c r="E333" s="1" t="s">
        <v>52</v>
      </c>
      <c r="F333" s="132">
        <v>651298.55759999994</v>
      </c>
      <c r="G333" s="132">
        <v>56011675.953599997</v>
      </c>
      <c r="H333" s="130">
        <v>86</v>
      </c>
      <c r="I333" s="133">
        <f t="shared" si="5"/>
        <v>14979866.8248</v>
      </c>
    </row>
    <row r="334" spans="1:9" x14ac:dyDescent="0.25">
      <c r="A334" s="86">
        <v>41</v>
      </c>
      <c r="B334" s="86">
        <v>25.5</v>
      </c>
      <c r="C334" s="86">
        <v>4</v>
      </c>
      <c r="D334" s="86" t="s">
        <v>8</v>
      </c>
      <c r="E334" s="1" t="s">
        <v>10</v>
      </c>
      <c r="F334" s="132">
        <v>444888.5784</v>
      </c>
      <c r="G334" s="132">
        <v>59170180.927199997</v>
      </c>
      <c r="H334" s="130">
        <v>133</v>
      </c>
      <c r="I334" s="133">
        <f t="shared" si="5"/>
        <v>11344658.749199999</v>
      </c>
    </row>
    <row r="335" spans="1:9" x14ac:dyDescent="0.25">
      <c r="A335" s="86">
        <v>41</v>
      </c>
      <c r="B335" s="86">
        <v>26</v>
      </c>
      <c r="C335" s="86">
        <v>4</v>
      </c>
      <c r="D335" s="86" t="s">
        <v>8</v>
      </c>
      <c r="E335" s="1" t="s">
        <v>52</v>
      </c>
      <c r="F335" s="132">
        <v>156197.734</v>
      </c>
      <c r="G335" s="132">
        <v>19524716.75</v>
      </c>
      <c r="H335" s="130">
        <v>125</v>
      </c>
      <c r="I335" s="133">
        <f t="shared" si="5"/>
        <v>4061141.0839999998</v>
      </c>
    </row>
    <row r="336" spans="1:9" x14ac:dyDescent="0.25">
      <c r="A336" s="86">
        <v>41</v>
      </c>
      <c r="B336" s="86">
        <v>28.5</v>
      </c>
      <c r="C336" s="86">
        <v>5</v>
      </c>
      <c r="D336" s="86" t="s">
        <v>8</v>
      </c>
      <c r="E336" s="1" t="s">
        <v>52</v>
      </c>
      <c r="F336" s="132">
        <v>128066.378</v>
      </c>
      <c r="G336" s="132">
        <v>26125541.112</v>
      </c>
      <c r="H336" s="130">
        <v>204</v>
      </c>
      <c r="I336" s="133">
        <f t="shared" si="5"/>
        <v>3649891.773</v>
      </c>
    </row>
    <row r="337" spans="1:9" x14ac:dyDescent="0.25">
      <c r="A337" s="86">
        <v>41</v>
      </c>
      <c r="B337" s="86">
        <v>24.5</v>
      </c>
      <c r="C337" s="86">
        <v>6</v>
      </c>
      <c r="D337" s="86" t="s">
        <v>8</v>
      </c>
      <c r="E337" s="1" t="s">
        <v>52</v>
      </c>
      <c r="F337" s="132">
        <v>200259.9057</v>
      </c>
      <c r="G337" s="132">
        <v>24031188.684</v>
      </c>
      <c r="H337" s="130">
        <v>120</v>
      </c>
      <c r="I337" s="133">
        <f t="shared" si="5"/>
        <v>4906367.6896500001</v>
      </c>
    </row>
    <row r="338" spans="1:9" x14ac:dyDescent="0.25">
      <c r="A338" s="86">
        <v>41</v>
      </c>
      <c r="B338" s="86">
        <v>27</v>
      </c>
      <c r="C338" s="86">
        <v>6</v>
      </c>
      <c r="D338" s="86" t="s">
        <v>8</v>
      </c>
      <c r="E338" s="86" t="s">
        <v>52</v>
      </c>
      <c r="F338" s="132">
        <v>157622.7886</v>
      </c>
      <c r="G338" s="132">
        <v>21121453.672400001</v>
      </c>
      <c r="H338" s="130">
        <v>134</v>
      </c>
      <c r="I338" s="133">
        <f t="shared" si="5"/>
        <v>4255815.2922</v>
      </c>
    </row>
    <row r="339" spans="1:9" x14ac:dyDescent="0.25">
      <c r="A339" s="86">
        <v>41</v>
      </c>
      <c r="B339" s="86">
        <v>28</v>
      </c>
      <c r="C339" s="86">
        <v>8</v>
      </c>
      <c r="D339" s="86" t="s">
        <v>8</v>
      </c>
      <c r="E339" s="1" t="s">
        <v>52</v>
      </c>
      <c r="F339" s="132">
        <v>144374.59020000001</v>
      </c>
      <c r="G339" s="132">
        <v>25265553.285</v>
      </c>
      <c r="H339" s="130">
        <v>175</v>
      </c>
      <c r="I339" s="133">
        <f t="shared" si="5"/>
        <v>4042488.5256000003</v>
      </c>
    </row>
    <row r="340" spans="1:9" x14ac:dyDescent="0.25">
      <c r="A340" s="86">
        <v>41</v>
      </c>
      <c r="B340" s="86">
        <v>24</v>
      </c>
      <c r="C340" s="86">
        <v>2</v>
      </c>
      <c r="D340" s="86" t="s">
        <v>9</v>
      </c>
      <c r="E340" s="1" t="s">
        <v>10</v>
      </c>
      <c r="F340" s="132">
        <v>1397770.7975999999</v>
      </c>
      <c r="G340" s="132">
        <v>170528037.30720001</v>
      </c>
      <c r="H340" s="130">
        <v>122</v>
      </c>
      <c r="I340" s="133">
        <f t="shared" si="5"/>
        <v>33546499.142399997</v>
      </c>
    </row>
    <row r="341" spans="1:9" x14ac:dyDescent="0.25">
      <c r="A341" s="86">
        <v>41</v>
      </c>
      <c r="B341" s="86">
        <v>25</v>
      </c>
      <c r="C341" s="86">
        <v>2</v>
      </c>
      <c r="D341" s="86" t="s">
        <v>9</v>
      </c>
      <c r="E341" s="1" t="s">
        <v>52</v>
      </c>
      <c r="F341" s="132">
        <v>1292498.9231</v>
      </c>
      <c r="G341" s="132">
        <v>199229476.86070001</v>
      </c>
      <c r="H341" s="130">
        <v>154.142857142857</v>
      </c>
      <c r="I341" s="133">
        <f t="shared" si="5"/>
        <v>32312473.077500001</v>
      </c>
    </row>
    <row r="342" spans="1:9" x14ac:dyDescent="0.25">
      <c r="A342" s="86">
        <v>41</v>
      </c>
      <c r="B342" s="86">
        <v>25.5</v>
      </c>
      <c r="C342" s="86">
        <v>2</v>
      </c>
      <c r="D342" s="86" t="s">
        <v>9</v>
      </c>
      <c r="E342" s="1" t="s">
        <v>10</v>
      </c>
      <c r="F342" s="132">
        <v>296592.38559999998</v>
      </c>
      <c r="G342" s="132">
        <v>37370640.585600004</v>
      </c>
      <c r="H342" s="130">
        <v>126</v>
      </c>
      <c r="I342" s="133">
        <f t="shared" si="5"/>
        <v>7563105.832799999</v>
      </c>
    </row>
    <row r="343" spans="1:9" x14ac:dyDescent="0.25">
      <c r="A343" s="86">
        <v>41</v>
      </c>
      <c r="B343" s="86">
        <v>26</v>
      </c>
      <c r="C343" s="86">
        <v>2</v>
      </c>
      <c r="D343" s="86" t="s">
        <v>9</v>
      </c>
      <c r="E343" s="1" t="s">
        <v>10</v>
      </c>
      <c r="F343" s="132">
        <v>156197.734</v>
      </c>
      <c r="G343" s="132">
        <v>26085021.578000002</v>
      </c>
      <c r="H343" s="130">
        <v>167</v>
      </c>
      <c r="I343" s="133">
        <f t="shared" si="5"/>
        <v>4061141.0839999998</v>
      </c>
    </row>
    <row r="344" spans="1:9" x14ac:dyDescent="0.25">
      <c r="A344" s="86">
        <v>41</v>
      </c>
      <c r="B344" s="86">
        <v>27</v>
      </c>
      <c r="C344" s="86">
        <v>2</v>
      </c>
      <c r="D344" s="86" t="s">
        <v>9</v>
      </c>
      <c r="E344" s="1" t="s">
        <v>10</v>
      </c>
      <c r="F344" s="132">
        <v>157622.7886</v>
      </c>
      <c r="G344" s="132">
        <v>20490962.517999999</v>
      </c>
      <c r="H344" s="130">
        <v>130</v>
      </c>
      <c r="I344" s="133">
        <f t="shared" si="5"/>
        <v>4255815.2922</v>
      </c>
    </row>
    <row r="345" spans="1:9" x14ac:dyDescent="0.25">
      <c r="A345" s="86">
        <v>41</v>
      </c>
      <c r="B345" s="86">
        <v>31.5</v>
      </c>
      <c r="C345" s="86">
        <v>2</v>
      </c>
      <c r="D345" s="86" t="s">
        <v>9</v>
      </c>
      <c r="E345" s="1" t="s">
        <v>10</v>
      </c>
      <c r="F345" s="132">
        <v>336437.99459999998</v>
      </c>
      <c r="G345" s="132">
        <v>55848707.103600003</v>
      </c>
      <c r="H345" s="130">
        <v>166</v>
      </c>
      <c r="I345" s="133">
        <f t="shared" si="5"/>
        <v>10597796.829899998</v>
      </c>
    </row>
    <row r="346" spans="1:9" x14ac:dyDescent="0.25">
      <c r="A346" s="86">
        <v>41</v>
      </c>
      <c r="B346" s="86">
        <v>26</v>
      </c>
      <c r="C346" s="86">
        <v>3</v>
      </c>
      <c r="D346" s="86" t="s">
        <v>9</v>
      </c>
      <c r="E346" s="1" t="s">
        <v>10</v>
      </c>
      <c r="F346" s="132">
        <v>312395.46799999999</v>
      </c>
      <c r="G346" s="132">
        <v>50920461.284000002</v>
      </c>
      <c r="H346" s="130">
        <v>163</v>
      </c>
      <c r="I346" s="133">
        <f t="shared" si="5"/>
        <v>8122282.1679999996</v>
      </c>
    </row>
    <row r="347" spans="1:9" x14ac:dyDescent="0.25">
      <c r="A347" s="86">
        <v>41</v>
      </c>
      <c r="B347" s="86">
        <v>23.5</v>
      </c>
      <c r="C347" s="86">
        <v>4</v>
      </c>
      <c r="D347" s="86" t="s">
        <v>9</v>
      </c>
      <c r="E347" s="1" t="s">
        <v>52</v>
      </c>
      <c r="F347" s="132">
        <v>312519.34159999999</v>
      </c>
      <c r="G347" s="132">
        <v>35627204.942400001</v>
      </c>
      <c r="H347" s="130">
        <v>114</v>
      </c>
      <c r="I347" s="133">
        <f t="shared" si="5"/>
        <v>7344204.5275999997</v>
      </c>
    </row>
    <row r="348" spans="1:9" x14ac:dyDescent="0.25">
      <c r="A348" s="86">
        <v>41</v>
      </c>
      <c r="B348" s="86">
        <v>24.5</v>
      </c>
      <c r="C348" s="86">
        <v>4</v>
      </c>
      <c r="D348" s="86" t="s">
        <v>9</v>
      </c>
      <c r="E348" s="1" t="s">
        <v>52</v>
      </c>
      <c r="F348" s="132">
        <v>1401819.3399</v>
      </c>
      <c r="G348" s="132">
        <v>150395189.1807</v>
      </c>
      <c r="H348" s="130">
        <v>107.28571428571399</v>
      </c>
      <c r="I348" s="133">
        <f t="shared" si="5"/>
        <v>34344573.827550001</v>
      </c>
    </row>
    <row r="349" spans="1:9" x14ac:dyDescent="0.25">
      <c r="A349" s="86">
        <v>41</v>
      </c>
      <c r="B349" s="86">
        <v>25.5</v>
      </c>
      <c r="C349" s="86">
        <v>4</v>
      </c>
      <c r="D349" s="86" t="s">
        <v>9</v>
      </c>
      <c r="E349" s="1" t="s">
        <v>10</v>
      </c>
      <c r="F349" s="132">
        <v>148296.19279999999</v>
      </c>
      <c r="G349" s="132">
        <v>21947836.534400001</v>
      </c>
      <c r="H349" s="130">
        <v>148</v>
      </c>
      <c r="I349" s="133">
        <f t="shared" si="5"/>
        <v>3781552.9163999995</v>
      </c>
    </row>
    <row r="350" spans="1:9" x14ac:dyDescent="0.25">
      <c r="A350" s="86">
        <v>41</v>
      </c>
      <c r="B350" s="86">
        <v>27</v>
      </c>
      <c r="C350" s="86">
        <v>5</v>
      </c>
      <c r="D350" s="86" t="s">
        <v>9</v>
      </c>
      <c r="E350" s="1" t="s">
        <v>52</v>
      </c>
      <c r="F350" s="132">
        <v>157622.7886</v>
      </c>
      <c r="G350" s="132">
        <v>26165382.907600001</v>
      </c>
      <c r="H350" s="130">
        <v>166</v>
      </c>
      <c r="I350" s="133">
        <f t="shared" si="5"/>
        <v>4255815.2922</v>
      </c>
    </row>
    <row r="351" spans="1:9" x14ac:dyDescent="0.25">
      <c r="A351" s="86">
        <v>41</v>
      </c>
      <c r="B351" s="86">
        <v>28</v>
      </c>
      <c r="C351" s="86">
        <v>5</v>
      </c>
      <c r="D351" s="86" t="s">
        <v>9</v>
      </c>
      <c r="E351" s="1" t="s">
        <v>52</v>
      </c>
      <c r="F351" s="132">
        <v>144374.59020000001</v>
      </c>
      <c r="G351" s="132">
        <v>32917406.5656</v>
      </c>
      <c r="H351" s="130">
        <v>228</v>
      </c>
      <c r="I351" s="133">
        <f t="shared" si="5"/>
        <v>4042488.5256000003</v>
      </c>
    </row>
    <row r="352" spans="1:9" x14ac:dyDescent="0.25">
      <c r="A352" s="86">
        <v>41</v>
      </c>
      <c r="B352" s="86">
        <v>29</v>
      </c>
      <c r="C352" s="86">
        <v>5</v>
      </c>
      <c r="D352" s="86" t="s">
        <v>9</v>
      </c>
      <c r="E352" s="1" t="s">
        <v>52</v>
      </c>
      <c r="F352" s="132">
        <v>418758.7182</v>
      </c>
      <c r="G352" s="132">
        <v>88497675.779599994</v>
      </c>
      <c r="H352" s="130">
        <v>211.333333333333</v>
      </c>
      <c r="I352" s="133">
        <f t="shared" si="5"/>
        <v>12144002.8278</v>
      </c>
    </row>
    <row r="353" spans="1:9" x14ac:dyDescent="0.25">
      <c r="A353" s="86">
        <v>41</v>
      </c>
      <c r="B353" s="86">
        <v>30</v>
      </c>
      <c r="C353" s="86">
        <v>5</v>
      </c>
      <c r="D353" s="86" t="s">
        <v>9</v>
      </c>
      <c r="E353" s="1" t="s">
        <v>10</v>
      </c>
      <c r="F353" s="132">
        <v>330450.28080000001</v>
      </c>
      <c r="G353" s="132">
        <v>72038161.214399993</v>
      </c>
      <c r="H353" s="130">
        <v>218</v>
      </c>
      <c r="I353" s="133">
        <f t="shared" si="5"/>
        <v>9913508.4240000006</v>
      </c>
    </row>
    <row r="354" spans="1:9" x14ac:dyDescent="0.25">
      <c r="A354" s="86">
        <v>41</v>
      </c>
      <c r="B354" s="86">
        <v>27.5</v>
      </c>
      <c r="C354" s="86">
        <v>6</v>
      </c>
      <c r="D354" s="86" t="s">
        <v>9</v>
      </c>
      <c r="E354" s="1" t="s">
        <v>52</v>
      </c>
      <c r="F354" s="132">
        <v>174481.5649</v>
      </c>
      <c r="G354" s="132">
        <v>34896312.979999997</v>
      </c>
      <c r="H354" s="130">
        <v>200</v>
      </c>
      <c r="I354" s="133">
        <f t="shared" si="5"/>
        <v>4798243.0347499996</v>
      </c>
    </row>
    <row r="355" spans="1:9" x14ac:dyDescent="0.25">
      <c r="A355" s="86">
        <v>41</v>
      </c>
      <c r="B355" s="86">
        <v>29</v>
      </c>
      <c r="C355" s="86">
        <v>6</v>
      </c>
      <c r="D355" s="86" t="s">
        <v>9</v>
      </c>
      <c r="E355" s="1" t="s">
        <v>52</v>
      </c>
      <c r="F355" s="132">
        <v>558344.95759999997</v>
      </c>
      <c r="G355" s="132">
        <v>118369131.0112</v>
      </c>
      <c r="H355" s="130">
        <v>212</v>
      </c>
      <c r="I355" s="133">
        <f t="shared" si="5"/>
        <v>16192003.770399999</v>
      </c>
    </row>
    <row r="356" spans="1:9" x14ac:dyDescent="0.25">
      <c r="A356" s="86">
        <v>41</v>
      </c>
      <c r="B356" s="86">
        <v>31.5</v>
      </c>
      <c r="C356" s="86">
        <v>6</v>
      </c>
      <c r="D356" s="86" t="s">
        <v>9</v>
      </c>
      <c r="E356" s="1" t="s">
        <v>52</v>
      </c>
      <c r="F356" s="132">
        <v>168218.99729999999</v>
      </c>
      <c r="G356" s="132">
        <v>23214221.6274</v>
      </c>
      <c r="H356" s="130">
        <v>138</v>
      </c>
      <c r="I356" s="133">
        <f t="shared" si="5"/>
        <v>5298898.4149499992</v>
      </c>
    </row>
    <row r="357" spans="1:9" x14ac:dyDescent="0.25">
      <c r="A357" s="86">
        <v>41</v>
      </c>
      <c r="B357" s="86">
        <v>29</v>
      </c>
      <c r="C357" s="86">
        <v>7</v>
      </c>
      <c r="D357" s="86" t="s">
        <v>9</v>
      </c>
      <c r="E357" s="1" t="s">
        <v>52</v>
      </c>
      <c r="F357" s="132">
        <v>139586.23939999999</v>
      </c>
      <c r="G357" s="132">
        <v>24427591.895</v>
      </c>
      <c r="H357" s="130">
        <v>175</v>
      </c>
      <c r="I357" s="133">
        <f t="shared" si="5"/>
        <v>4048000.9425999997</v>
      </c>
    </row>
    <row r="358" spans="1:9" x14ac:dyDescent="0.25">
      <c r="A358" s="86">
        <v>41</v>
      </c>
      <c r="B358" s="86">
        <v>29.5</v>
      </c>
      <c r="C358" s="86">
        <v>8</v>
      </c>
      <c r="D358" s="86" t="s">
        <v>9</v>
      </c>
      <c r="E358" s="1" t="s">
        <v>52</v>
      </c>
      <c r="F358" s="132">
        <v>158985.4755</v>
      </c>
      <c r="G358" s="132">
        <v>36248688.413999997</v>
      </c>
      <c r="H358" s="130">
        <v>228</v>
      </c>
      <c r="I358" s="133">
        <f t="shared" si="5"/>
        <v>4690071.5272500003</v>
      </c>
    </row>
    <row r="359" spans="1:9" x14ac:dyDescent="0.25">
      <c r="A359" s="86">
        <v>41</v>
      </c>
      <c r="B359" s="86">
        <v>32.5</v>
      </c>
      <c r="C359" s="86">
        <v>8</v>
      </c>
      <c r="D359" s="86" t="s">
        <v>9</v>
      </c>
      <c r="E359" s="1" t="s">
        <v>52</v>
      </c>
      <c r="F359" s="132">
        <v>152270.1869</v>
      </c>
      <c r="G359" s="132">
        <v>42331111.9582</v>
      </c>
      <c r="H359" s="130">
        <v>278</v>
      </c>
      <c r="I359" s="133">
        <f t="shared" si="5"/>
        <v>4948781.0742499996</v>
      </c>
    </row>
    <row r="360" spans="1:9" x14ac:dyDescent="0.25">
      <c r="A360" s="86">
        <v>41</v>
      </c>
      <c r="B360" s="86">
        <v>25</v>
      </c>
      <c r="C360" s="86">
        <v>2</v>
      </c>
      <c r="D360" s="86"/>
      <c r="E360" s="86" t="s">
        <v>52</v>
      </c>
      <c r="F360" s="132">
        <v>553928.10990000004</v>
      </c>
      <c r="G360" s="132">
        <v>83089216.484999999</v>
      </c>
      <c r="H360" s="130">
        <v>150</v>
      </c>
      <c r="I360" s="133">
        <f t="shared" si="5"/>
        <v>13848202.747500001</v>
      </c>
    </row>
    <row r="361" spans="1:9" x14ac:dyDescent="0.25">
      <c r="A361" s="86">
        <v>41</v>
      </c>
      <c r="B361" s="86">
        <v>15</v>
      </c>
      <c r="C361" s="86">
        <v>1</v>
      </c>
      <c r="D361" s="86" t="s">
        <v>8</v>
      </c>
      <c r="E361" s="86" t="s">
        <v>52</v>
      </c>
      <c r="F361" s="132">
        <v>3702.6107999999999</v>
      </c>
      <c r="G361" s="132">
        <v>77754.826799999995</v>
      </c>
      <c r="H361" s="130">
        <v>21</v>
      </c>
      <c r="I361" s="133">
        <f t="shared" si="5"/>
        <v>55539.161999999997</v>
      </c>
    </row>
    <row r="362" spans="1:9" x14ac:dyDescent="0.25">
      <c r="A362" s="86">
        <v>41</v>
      </c>
      <c r="B362" s="86">
        <v>15.5</v>
      </c>
      <c r="C362" s="86">
        <v>1</v>
      </c>
      <c r="D362" s="86" t="s">
        <v>8</v>
      </c>
      <c r="E362" s="86" t="s">
        <v>52</v>
      </c>
      <c r="F362" s="132">
        <v>52425.508800000003</v>
      </c>
      <c r="G362" s="132">
        <v>1415488.7376000001</v>
      </c>
      <c r="H362" s="130">
        <v>27</v>
      </c>
      <c r="I362" s="133">
        <f t="shared" si="5"/>
        <v>812595.38640000008</v>
      </c>
    </row>
    <row r="363" spans="1:9" x14ac:dyDescent="0.25">
      <c r="A363" s="86">
        <v>41</v>
      </c>
      <c r="B363" s="86">
        <v>16.5</v>
      </c>
      <c r="C363" s="86">
        <v>1</v>
      </c>
      <c r="D363" s="86" t="s">
        <v>8</v>
      </c>
      <c r="E363" s="86" t="s">
        <v>52</v>
      </c>
      <c r="F363" s="132">
        <v>892677.61620000005</v>
      </c>
      <c r="G363" s="132">
        <v>33425817.406599998</v>
      </c>
      <c r="H363" s="130">
        <v>37.4444444444444</v>
      </c>
      <c r="I363" s="133">
        <f t="shared" si="5"/>
        <v>14729180.667300001</v>
      </c>
    </row>
    <row r="364" spans="1:9" x14ac:dyDescent="0.25">
      <c r="A364" s="86">
        <v>41</v>
      </c>
      <c r="B364" s="86">
        <v>17</v>
      </c>
      <c r="C364" s="86">
        <v>1</v>
      </c>
      <c r="D364" s="86" t="s">
        <v>8</v>
      </c>
      <c r="E364" s="86" t="s">
        <v>52</v>
      </c>
      <c r="F364" s="132">
        <v>111555.7595</v>
      </c>
      <c r="G364" s="132">
        <v>4127563.1014999999</v>
      </c>
      <c r="H364" s="130">
        <v>37</v>
      </c>
      <c r="I364" s="133">
        <f t="shared" si="5"/>
        <v>1896447.9114999999</v>
      </c>
    </row>
    <row r="365" spans="1:9" x14ac:dyDescent="0.25">
      <c r="A365" s="86">
        <v>41</v>
      </c>
      <c r="B365" s="86">
        <v>17.5</v>
      </c>
      <c r="C365" s="86">
        <v>1</v>
      </c>
      <c r="D365" s="86" t="s">
        <v>8</v>
      </c>
      <c r="E365" s="86" t="s">
        <v>52</v>
      </c>
      <c r="F365" s="132">
        <v>511948.88</v>
      </c>
      <c r="G365" s="132">
        <v>19966006.32</v>
      </c>
      <c r="H365" s="130">
        <v>39</v>
      </c>
      <c r="I365" s="133">
        <f t="shared" si="5"/>
        <v>8959105.4000000004</v>
      </c>
    </row>
    <row r="366" spans="1:9" x14ac:dyDescent="0.25">
      <c r="A366" s="86">
        <v>41</v>
      </c>
      <c r="B366" s="86">
        <v>18</v>
      </c>
      <c r="C366" s="86">
        <v>1</v>
      </c>
      <c r="D366" s="86" t="s">
        <v>8</v>
      </c>
      <c r="E366" s="86" t="s">
        <v>52</v>
      </c>
      <c r="F366" s="132">
        <v>1324364.0784</v>
      </c>
      <c r="G366" s="132">
        <v>59154928.835199997</v>
      </c>
      <c r="H366" s="130">
        <v>44.6666666666667</v>
      </c>
      <c r="I366" s="133">
        <f t="shared" si="5"/>
        <v>23838553.411200002</v>
      </c>
    </row>
    <row r="367" spans="1:9" x14ac:dyDescent="0.25">
      <c r="A367" s="86">
        <v>41</v>
      </c>
      <c r="B367" s="86">
        <v>18.5</v>
      </c>
      <c r="C367" s="86">
        <v>1</v>
      </c>
      <c r="D367" s="86" t="s">
        <v>8</v>
      </c>
      <c r="E367" s="86" t="s">
        <v>52</v>
      </c>
      <c r="F367" s="132">
        <v>1884549.0852000001</v>
      </c>
      <c r="G367" s="132">
        <v>91505327.803599998</v>
      </c>
      <c r="H367" s="130">
        <v>48.5555555555556</v>
      </c>
      <c r="I367" s="133">
        <f t="shared" si="5"/>
        <v>34864158.076200001</v>
      </c>
    </row>
    <row r="368" spans="1:9" x14ac:dyDescent="0.25">
      <c r="A368" s="86">
        <v>41</v>
      </c>
      <c r="B368" s="86">
        <v>19</v>
      </c>
      <c r="C368" s="86">
        <v>1</v>
      </c>
      <c r="D368" s="86" t="s">
        <v>8</v>
      </c>
      <c r="E368" s="86" t="s">
        <v>52</v>
      </c>
      <c r="F368" s="132">
        <v>393305.05</v>
      </c>
      <c r="G368" s="132">
        <v>20845167.649999999</v>
      </c>
      <c r="H368" s="130">
        <v>53</v>
      </c>
      <c r="I368" s="133">
        <f t="shared" si="5"/>
        <v>7472795.9500000002</v>
      </c>
    </row>
    <row r="369" spans="1:9" x14ac:dyDescent="0.25">
      <c r="A369" s="86">
        <v>41</v>
      </c>
      <c r="B369" s="86">
        <v>19.5</v>
      </c>
      <c r="C369" s="86">
        <v>1</v>
      </c>
      <c r="D369" s="86" t="s">
        <v>8</v>
      </c>
      <c r="E369" s="86" t="s">
        <v>52</v>
      </c>
      <c r="F369" s="132">
        <v>2975856.3832</v>
      </c>
      <c r="G369" s="132">
        <v>170007795.31119999</v>
      </c>
      <c r="H369" s="130">
        <v>57.129032258064498</v>
      </c>
      <c r="I369" s="133">
        <f t="shared" si="5"/>
        <v>58029199.472400002</v>
      </c>
    </row>
    <row r="370" spans="1:9" x14ac:dyDescent="0.25">
      <c r="A370" s="86">
        <v>41</v>
      </c>
      <c r="B370" s="86">
        <v>20</v>
      </c>
      <c r="C370" s="86">
        <v>1</v>
      </c>
      <c r="D370" s="86" t="s">
        <v>8</v>
      </c>
      <c r="E370" s="86" t="s">
        <v>52</v>
      </c>
      <c r="F370" s="132">
        <v>5443812.6189000001</v>
      </c>
      <c r="G370" s="132">
        <v>338156830.9152</v>
      </c>
      <c r="H370" s="130">
        <v>62.117647058823501</v>
      </c>
      <c r="I370" s="133">
        <f t="shared" si="5"/>
        <v>108876252.37800001</v>
      </c>
    </row>
    <row r="371" spans="1:9" x14ac:dyDescent="0.25">
      <c r="A371" s="86">
        <v>41</v>
      </c>
      <c r="B371" s="86">
        <v>20.5</v>
      </c>
      <c r="C371" s="86">
        <v>1</v>
      </c>
      <c r="D371" s="86" t="s">
        <v>8</v>
      </c>
      <c r="E371" s="86" t="s">
        <v>52</v>
      </c>
      <c r="F371" s="132">
        <v>835945.5405</v>
      </c>
      <c r="G371" s="132">
        <v>59352133.375500001</v>
      </c>
      <c r="H371" s="130">
        <v>71</v>
      </c>
      <c r="I371" s="133">
        <f t="shared" si="5"/>
        <v>17136883.580249999</v>
      </c>
    </row>
    <row r="372" spans="1:9" x14ac:dyDescent="0.25">
      <c r="A372" s="86">
        <v>41</v>
      </c>
      <c r="B372" s="86">
        <v>21</v>
      </c>
      <c r="C372" s="86">
        <v>1</v>
      </c>
      <c r="D372" s="86" t="s">
        <v>8</v>
      </c>
      <c r="E372" s="86" t="s">
        <v>52</v>
      </c>
      <c r="F372" s="132">
        <v>1642825.0349999999</v>
      </c>
      <c r="G372" s="132">
        <v>110397842.352</v>
      </c>
      <c r="H372" s="130">
        <v>67.2</v>
      </c>
      <c r="I372" s="133">
        <f t="shared" si="5"/>
        <v>34499325.734999999</v>
      </c>
    </row>
    <row r="373" spans="1:9" x14ac:dyDescent="0.25">
      <c r="A373" s="86">
        <v>41</v>
      </c>
      <c r="B373" s="86">
        <v>21.5</v>
      </c>
      <c r="C373" s="86">
        <v>1</v>
      </c>
      <c r="D373" s="86" t="s">
        <v>8</v>
      </c>
      <c r="E373" s="86" t="s">
        <v>52</v>
      </c>
      <c r="F373" s="132">
        <v>1489872.8019999999</v>
      </c>
      <c r="G373" s="132">
        <v>116210078.55599999</v>
      </c>
      <c r="H373" s="130">
        <v>78</v>
      </c>
      <c r="I373" s="133">
        <f t="shared" si="5"/>
        <v>32032265.242999997</v>
      </c>
    </row>
    <row r="374" spans="1:9" x14ac:dyDescent="0.25">
      <c r="A374" s="86">
        <v>41</v>
      </c>
      <c r="B374" s="86">
        <v>18</v>
      </c>
      <c r="C374" s="86">
        <v>2</v>
      </c>
      <c r="D374" s="86" t="s">
        <v>8</v>
      </c>
      <c r="E374" s="86" t="s">
        <v>52</v>
      </c>
      <c r="F374" s="132">
        <v>110363.6732</v>
      </c>
      <c r="G374" s="132">
        <v>4414546.9280000003</v>
      </c>
      <c r="H374" s="130">
        <v>40</v>
      </c>
      <c r="I374" s="133">
        <f t="shared" si="5"/>
        <v>1986546.1176</v>
      </c>
    </row>
    <row r="375" spans="1:9" x14ac:dyDescent="0.25">
      <c r="A375" s="86">
        <v>41</v>
      </c>
      <c r="B375" s="86">
        <v>18.5</v>
      </c>
      <c r="C375" s="86">
        <v>2</v>
      </c>
      <c r="D375" s="86" t="s">
        <v>8</v>
      </c>
      <c r="E375" s="86" t="s">
        <v>52</v>
      </c>
      <c r="F375" s="132">
        <v>942274.54260000004</v>
      </c>
      <c r="G375" s="132">
        <v>44286903.5022</v>
      </c>
      <c r="H375" s="130">
        <v>47</v>
      </c>
      <c r="I375" s="133">
        <f t="shared" si="5"/>
        <v>17432079.0381</v>
      </c>
    </row>
    <row r="376" spans="1:9" x14ac:dyDescent="0.25">
      <c r="A376" s="86">
        <v>41</v>
      </c>
      <c r="B376" s="86">
        <v>19</v>
      </c>
      <c r="C376" s="86">
        <v>2</v>
      </c>
      <c r="D376" s="86" t="s">
        <v>8</v>
      </c>
      <c r="E376" s="86" t="s">
        <v>52</v>
      </c>
      <c r="F376" s="132">
        <v>589957.57499999995</v>
      </c>
      <c r="G376" s="132">
        <v>33430929.25</v>
      </c>
      <c r="H376" s="130">
        <v>56.6666666666667</v>
      </c>
      <c r="I376" s="133">
        <f t="shared" si="5"/>
        <v>11209193.924999999</v>
      </c>
    </row>
    <row r="377" spans="1:9" x14ac:dyDescent="0.25">
      <c r="A377" s="86">
        <v>41</v>
      </c>
      <c r="B377" s="86">
        <v>19.5</v>
      </c>
      <c r="C377" s="86">
        <v>2</v>
      </c>
      <c r="D377" s="86" t="s">
        <v>8</v>
      </c>
      <c r="E377" s="86" t="s">
        <v>52</v>
      </c>
      <c r="F377" s="132">
        <v>287986.10159999999</v>
      </c>
      <c r="G377" s="132">
        <v>18911087.338399999</v>
      </c>
      <c r="H377" s="130">
        <v>65.6666666666667</v>
      </c>
      <c r="I377" s="133">
        <f t="shared" si="5"/>
        <v>5615728.9812000003</v>
      </c>
    </row>
    <row r="378" spans="1:9" x14ac:dyDescent="0.25">
      <c r="A378" s="86">
        <v>41</v>
      </c>
      <c r="B378" s="86">
        <v>20</v>
      </c>
      <c r="C378" s="86">
        <v>2</v>
      </c>
      <c r="D378" s="86" t="s">
        <v>8</v>
      </c>
      <c r="E378" s="86" t="s">
        <v>52</v>
      </c>
      <c r="F378" s="132">
        <v>2988759.8692000001</v>
      </c>
      <c r="G378" s="132">
        <v>188505354.6074</v>
      </c>
      <c r="H378" s="130">
        <v>63.071428571428598</v>
      </c>
      <c r="I378" s="133">
        <f t="shared" si="5"/>
        <v>59775197.384000003</v>
      </c>
    </row>
    <row r="379" spans="1:9" x14ac:dyDescent="0.25">
      <c r="A379" s="86">
        <v>41</v>
      </c>
      <c r="B379" s="86">
        <v>20.5</v>
      </c>
      <c r="C379" s="86">
        <v>2</v>
      </c>
      <c r="D379" s="86" t="s">
        <v>8</v>
      </c>
      <c r="E379" s="86" t="s">
        <v>52</v>
      </c>
      <c r="F379" s="132">
        <v>8837138.5710000005</v>
      </c>
      <c r="G379" s="132">
        <v>585281299.1415</v>
      </c>
      <c r="H379" s="130">
        <v>66.229729729729698</v>
      </c>
      <c r="I379" s="133">
        <f t="shared" si="5"/>
        <v>181161340.70550001</v>
      </c>
    </row>
    <row r="380" spans="1:9" x14ac:dyDescent="0.25">
      <c r="A380" s="86">
        <v>41</v>
      </c>
      <c r="B380" s="86">
        <v>21</v>
      </c>
      <c r="C380" s="86">
        <v>2</v>
      </c>
      <c r="D380" s="86" t="s">
        <v>8</v>
      </c>
      <c r="E380" s="86" t="s">
        <v>52</v>
      </c>
      <c r="F380" s="132">
        <v>8104603.5060000001</v>
      </c>
      <c r="G380" s="132">
        <v>567431767.08899999</v>
      </c>
      <c r="H380" s="130">
        <v>70.013513513513502</v>
      </c>
      <c r="I380" s="133">
        <f t="shared" si="5"/>
        <v>170196673.62599999</v>
      </c>
    </row>
    <row r="381" spans="1:9" x14ac:dyDescent="0.25">
      <c r="A381" s="86">
        <v>41</v>
      </c>
      <c r="B381" s="86">
        <v>21.5</v>
      </c>
      <c r="C381" s="86">
        <v>2</v>
      </c>
      <c r="D381" s="86" t="s">
        <v>8</v>
      </c>
      <c r="E381" s="86" t="s">
        <v>52</v>
      </c>
      <c r="F381" s="132">
        <v>11648096.452</v>
      </c>
      <c r="G381" s="132">
        <v>891214821.55999994</v>
      </c>
      <c r="H381" s="130">
        <v>76.511627906976699</v>
      </c>
      <c r="I381" s="133">
        <f t="shared" si="5"/>
        <v>250434073.71799999</v>
      </c>
    </row>
    <row r="382" spans="1:9" x14ac:dyDescent="0.25">
      <c r="A382" s="86">
        <v>41</v>
      </c>
      <c r="B382" s="86">
        <v>22</v>
      </c>
      <c r="C382" s="86">
        <v>2</v>
      </c>
      <c r="D382" s="86" t="s">
        <v>8</v>
      </c>
      <c r="E382" s="86" t="s">
        <v>52</v>
      </c>
      <c r="F382" s="132">
        <v>12333100.2564</v>
      </c>
      <c r="G382" s="132">
        <v>1052157604.9908</v>
      </c>
      <c r="H382" s="130">
        <v>85.3116883116883</v>
      </c>
      <c r="I382" s="133">
        <f t="shared" si="5"/>
        <v>271328205.6408</v>
      </c>
    </row>
    <row r="383" spans="1:9" x14ac:dyDescent="0.25">
      <c r="A383" s="86">
        <v>41</v>
      </c>
      <c r="B383" s="86">
        <v>22.5</v>
      </c>
      <c r="C383" s="86">
        <v>2</v>
      </c>
      <c r="D383" s="86" t="s">
        <v>8</v>
      </c>
      <c r="E383" s="86" t="s">
        <v>52</v>
      </c>
      <c r="F383" s="132">
        <v>8764477.5299999993</v>
      </c>
      <c r="G383" s="132">
        <v>781061022.54849994</v>
      </c>
      <c r="H383" s="130">
        <v>89.116666666666703</v>
      </c>
      <c r="I383" s="133">
        <f t="shared" si="5"/>
        <v>197200744.42499998</v>
      </c>
    </row>
    <row r="384" spans="1:9" x14ac:dyDescent="0.25">
      <c r="A384" s="86">
        <v>41</v>
      </c>
      <c r="B384" s="86">
        <v>23</v>
      </c>
      <c r="C384" s="86">
        <v>2</v>
      </c>
      <c r="D384" s="86" t="s">
        <v>8</v>
      </c>
      <c r="E384" s="86" t="s">
        <v>52</v>
      </c>
      <c r="F384" s="132">
        <v>7327108.773</v>
      </c>
      <c r="G384" s="132">
        <v>701122897.25639999</v>
      </c>
      <c r="H384" s="130">
        <v>95.688888888888897</v>
      </c>
      <c r="I384" s="133">
        <f t="shared" si="5"/>
        <v>168523501.77900001</v>
      </c>
    </row>
    <row r="385" spans="1:9" x14ac:dyDescent="0.25">
      <c r="A385" s="86">
        <v>41</v>
      </c>
      <c r="B385" s="86">
        <v>23.5</v>
      </c>
      <c r="C385" s="86">
        <v>2</v>
      </c>
      <c r="D385" s="86" t="s">
        <v>8</v>
      </c>
      <c r="E385" s="86" t="s">
        <v>52</v>
      </c>
      <c r="F385" s="132">
        <v>6250386.8320000004</v>
      </c>
      <c r="G385" s="132">
        <v>659572070.44679999</v>
      </c>
      <c r="H385" s="130">
        <v>105.52500000000001</v>
      </c>
      <c r="I385" s="133">
        <f t="shared" si="5"/>
        <v>146884090.55200002</v>
      </c>
    </row>
    <row r="386" spans="1:9" x14ac:dyDescent="0.25">
      <c r="A386" s="86">
        <v>41</v>
      </c>
      <c r="B386" s="86">
        <v>24</v>
      </c>
      <c r="C386" s="86">
        <v>2</v>
      </c>
      <c r="D386" s="86" t="s">
        <v>8</v>
      </c>
      <c r="E386" s="86" t="s">
        <v>52</v>
      </c>
      <c r="F386" s="132">
        <v>349442.69939999998</v>
      </c>
      <c r="G386" s="132">
        <v>40185910.431000002</v>
      </c>
      <c r="H386" s="130">
        <v>115</v>
      </c>
      <c r="I386" s="133">
        <f t="shared" si="5"/>
        <v>8386624.7855999991</v>
      </c>
    </row>
    <row r="387" spans="1:9" x14ac:dyDescent="0.25">
      <c r="A387" s="86">
        <v>41</v>
      </c>
      <c r="B387" s="86">
        <v>24.5</v>
      </c>
      <c r="C387" s="86">
        <v>2</v>
      </c>
      <c r="D387" s="86" t="s">
        <v>8</v>
      </c>
      <c r="E387" s="86" t="s">
        <v>52</v>
      </c>
      <c r="F387" s="132">
        <v>3804938.2083000001</v>
      </c>
      <c r="G387" s="132">
        <v>459997003.39289999</v>
      </c>
      <c r="H387" s="130">
        <v>120.894736842105</v>
      </c>
      <c r="I387" s="133">
        <f t="shared" ref="I387:I450" si="6">B387*F387</f>
        <v>93220986.103349999</v>
      </c>
    </row>
    <row r="388" spans="1:9" x14ac:dyDescent="0.25">
      <c r="A388" s="86">
        <v>41</v>
      </c>
      <c r="B388" s="86">
        <v>25</v>
      </c>
      <c r="C388" s="86">
        <v>2</v>
      </c>
      <c r="D388" s="86" t="s">
        <v>8</v>
      </c>
      <c r="E388" s="86" t="s">
        <v>52</v>
      </c>
      <c r="F388" s="132">
        <v>2031069.7363</v>
      </c>
      <c r="G388" s="132">
        <v>279364410.09289998</v>
      </c>
      <c r="H388" s="130">
        <v>137.54545454545499</v>
      </c>
      <c r="I388" s="133">
        <f t="shared" si="6"/>
        <v>50776743.407499999</v>
      </c>
    </row>
    <row r="389" spans="1:9" x14ac:dyDescent="0.25">
      <c r="A389" s="86">
        <v>41</v>
      </c>
      <c r="B389" s="86">
        <v>25.5</v>
      </c>
      <c r="C389" s="86">
        <v>2</v>
      </c>
      <c r="D389" s="86" t="s">
        <v>8</v>
      </c>
      <c r="E389" s="86" t="s">
        <v>52</v>
      </c>
      <c r="F389" s="132">
        <v>148296.19279999999</v>
      </c>
      <c r="G389" s="132">
        <v>21206355.5704</v>
      </c>
      <c r="H389" s="130">
        <v>143</v>
      </c>
      <c r="I389" s="133">
        <f t="shared" si="6"/>
        <v>3781552.9163999995</v>
      </c>
    </row>
    <row r="390" spans="1:9" x14ac:dyDescent="0.25">
      <c r="A390" s="86">
        <v>41</v>
      </c>
      <c r="B390" s="86">
        <v>26</v>
      </c>
      <c r="C390" s="86">
        <v>2</v>
      </c>
      <c r="D390" s="86" t="s">
        <v>8</v>
      </c>
      <c r="E390" s="86" t="s">
        <v>52</v>
      </c>
      <c r="F390" s="132">
        <v>156197.734</v>
      </c>
      <c r="G390" s="132">
        <v>23585857.833999999</v>
      </c>
      <c r="H390" s="130">
        <v>151</v>
      </c>
      <c r="I390" s="133">
        <f t="shared" si="6"/>
        <v>4061141.0839999998</v>
      </c>
    </row>
    <row r="391" spans="1:9" x14ac:dyDescent="0.25">
      <c r="A391" s="86">
        <v>41</v>
      </c>
      <c r="B391" s="86">
        <v>18.5</v>
      </c>
      <c r="C391" s="86">
        <v>3</v>
      </c>
      <c r="D391" s="86" t="s">
        <v>8</v>
      </c>
      <c r="E391" s="86" t="s">
        <v>52</v>
      </c>
      <c r="F391" s="132">
        <v>104697.17140000001</v>
      </c>
      <c r="G391" s="132">
        <v>4816069.8843999999</v>
      </c>
      <c r="H391" s="130">
        <v>46</v>
      </c>
      <c r="I391" s="133">
        <f t="shared" si="6"/>
        <v>1936897.6709</v>
      </c>
    </row>
    <row r="392" spans="1:9" x14ac:dyDescent="0.25">
      <c r="A392" s="86">
        <v>41</v>
      </c>
      <c r="B392" s="86">
        <v>20</v>
      </c>
      <c r="C392" s="86">
        <v>3</v>
      </c>
      <c r="D392" s="86" t="s">
        <v>8</v>
      </c>
      <c r="E392" s="86" t="s">
        <v>52</v>
      </c>
      <c r="F392" s="132">
        <v>320224.27169999998</v>
      </c>
      <c r="G392" s="132">
        <v>21134801.9322</v>
      </c>
      <c r="H392" s="130">
        <v>66</v>
      </c>
      <c r="I392" s="133">
        <f t="shared" si="6"/>
        <v>6404485.4339999994</v>
      </c>
    </row>
    <row r="393" spans="1:9" x14ac:dyDescent="0.25">
      <c r="A393" s="86">
        <v>41</v>
      </c>
      <c r="B393" s="86">
        <v>20.5</v>
      </c>
      <c r="C393" s="86">
        <v>3</v>
      </c>
      <c r="D393" s="86" t="s">
        <v>8</v>
      </c>
      <c r="E393" s="86" t="s">
        <v>52</v>
      </c>
      <c r="F393" s="132">
        <v>835945.5405</v>
      </c>
      <c r="G393" s="132">
        <v>61501707.622500002</v>
      </c>
      <c r="H393" s="130">
        <v>73.571428571428598</v>
      </c>
      <c r="I393" s="133">
        <f t="shared" si="6"/>
        <v>17136883.580249999</v>
      </c>
    </row>
    <row r="394" spans="1:9" x14ac:dyDescent="0.25">
      <c r="A394" s="86">
        <v>41</v>
      </c>
      <c r="B394" s="86">
        <v>21</v>
      </c>
      <c r="C394" s="86">
        <v>3</v>
      </c>
      <c r="D394" s="86" t="s">
        <v>8</v>
      </c>
      <c r="E394" s="86" t="s">
        <v>52</v>
      </c>
      <c r="F394" s="132">
        <v>1533303.3659999999</v>
      </c>
      <c r="G394" s="132">
        <v>102950368.86</v>
      </c>
      <c r="H394" s="130">
        <v>67.142857142857096</v>
      </c>
      <c r="I394" s="133">
        <f t="shared" si="6"/>
        <v>32199370.685999997</v>
      </c>
    </row>
    <row r="395" spans="1:9" x14ac:dyDescent="0.25">
      <c r="A395" s="86">
        <v>41</v>
      </c>
      <c r="B395" s="86">
        <v>21.5</v>
      </c>
      <c r="C395" s="86">
        <v>3</v>
      </c>
      <c r="D395" s="86" t="s">
        <v>8</v>
      </c>
      <c r="E395" s="86" t="s">
        <v>52</v>
      </c>
      <c r="F395" s="132">
        <v>7313921.0279999999</v>
      </c>
      <c r="G395" s="132">
        <v>530259274.52999997</v>
      </c>
      <c r="H395" s="130">
        <v>72.5</v>
      </c>
      <c r="I395" s="133">
        <f t="shared" si="6"/>
        <v>157249302.102</v>
      </c>
    </row>
    <row r="396" spans="1:9" x14ac:dyDescent="0.25">
      <c r="A396" s="86">
        <v>41</v>
      </c>
      <c r="B396" s="86">
        <v>22</v>
      </c>
      <c r="C396" s="86">
        <v>3</v>
      </c>
      <c r="D396" s="86" t="s">
        <v>8</v>
      </c>
      <c r="E396" s="86" t="s">
        <v>52</v>
      </c>
      <c r="F396" s="132">
        <v>3203402.6639999999</v>
      </c>
      <c r="G396" s="132">
        <v>254029831.2552</v>
      </c>
      <c r="H396" s="130">
        <v>79.3</v>
      </c>
      <c r="I396" s="133">
        <f t="shared" si="6"/>
        <v>70474858.607999995</v>
      </c>
    </row>
    <row r="397" spans="1:9" x14ac:dyDescent="0.25">
      <c r="A397" s="86">
        <v>41</v>
      </c>
      <c r="B397" s="86">
        <v>22.5</v>
      </c>
      <c r="C397" s="86">
        <v>3</v>
      </c>
      <c r="D397" s="86" t="s">
        <v>8</v>
      </c>
      <c r="E397" s="86" t="s">
        <v>52</v>
      </c>
      <c r="F397" s="132">
        <v>5989059.6454999996</v>
      </c>
      <c r="G397" s="132">
        <v>496215502.82349998</v>
      </c>
      <c r="H397" s="130">
        <v>82.853658536585399</v>
      </c>
      <c r="I397" s="133">
        <f t="shared" si="6"/>
        <v>134753842.02374998</v>
      </c>
    </row>
    <row r="398" spans="1:9" x14ac:dyDescent="0.25">
      <c r="A398" s="86">
        <v>41</v>
      </c>
      <c r="B398" s="86">
        <v>23</v>
      </c>
      <c r="C398" s="86">
        <v>3</v>
      </c>
      <c r="D398" s="86" t="s">
        <v>8</v>
      </c>
      <c r="E398" s="86" t="s">
        <v>52</v>
      </c>
      <c r="F398" s="132">
        <v>3093668.1486</v>
      </c>
      <c r="G398" s="132">
        <v>278104484.0952</v>
      </c>
      <c r="H398" s="130">
        <v>89.894736842105303</v>
      </c>
      <c r="I398" s="133">
        <f t="shared" si="6"/>
        <v>71154367.417799994</v>
      </c>
    </row>
    <row r="399" spans="1:9" x14ac:dyDescent="0.25">
      <c r="A399" s="86">
        <v>41</v>
      </c>
      <c r="B399" s="86">
        <v>23.5</v>
      </c>
      <c r="C399" s="86">
        <v>3</v>
      </c>
      <c r="D399" s="86" t="s">
        <v>8</v>
      </c>
      <c r="E399" s="86" t="s">
        <v>52</v>
      </c>
      <c r="F399" s="132">
        <v>2968933.7451999998</v>
      </c>
      <c r="G399" s="132">
        <v>292518103.73760003</v>
      </c>
      <c r="H399" s="130">
        <v>98.526315789473699</v>
      </c>
      <c r="I399" s="133">
        <f t="shared" si="6"/>
        <v>69769943.012199998</v>
      </c>
    </row>
    <row r="400" spans="1:9" x14ac:dyDescent="0.25">
      <c r="A400" s="86">
        <v>41</v>
      </c>
      <c r="B400" s="86">
        <v>24</v>
      </c>
      <c r="C400" s="86">
        <v>3</v>
      </c>
      <c r="D400" s="86" t="s">
        <v>8</v>
      </c>
      <c r="E400" s="86" t="s">
        <v>52</v>
      </c>
      <c r="F400" s="132">
        <v>1397770.7975999999</v>
      </c>
      <c r="G400" s="132">
        <v>151658131.53960001</v>
      </c>
      <c r="H400" s="130">
        <v>108.5</v>
      </c>
      <c r="I400" s="133">
        <f t="shared" si="6"/>
        <v>33546499.142399997</v>
      </c>
    </row>
    <row r="401" spans="1:9" x14ac:dyDescent="0.25">
      <c r="A401" s="86">
        <v>41</v>
      </c>
      <c r="B401" s="86">
        <v>24.5</v>
      </c>
      <c r="C401" s="86">
        <v>3</v>
      </c>
      <c r="D401" s="86" t="s">
        <v>8</v>
      </c>
      <c r="E401" s="86" t="s">
        <v>52</v>
      </c>
      <c r="F401" s="132">
        <v>600779.71710000001</v>
      </c>
      <c r="G401" s="132">
        <v>61680050.955600001</v>
      </c>
      <c r="H401" s="130">
        <v>102.666666666667</v>
      </c>
      <c r="I401" s="133">
        <f t="shared" si="6"/>
        <v>14719103.068950001</v>
      </c>
    </row>
    <row r="402" spans="1:9" x14ac:dyDescent="0.25">
      <c r="A402" s="86">
        <v>41</v>
      </c>
      <c r="B402" s="86">
        <v>25</v>
      </c>
      <c r="C402" s="86">
        <v>3</v>
      </c>
      <c r="D402" s="86" t="s">
        <v>8</v>
      </c>
      <c r="E402" s="86" t="s">
        <v>52</v>
      </c>
      <c r="F402" s="132">
        <v>1477141.6264</v>
      </c>
      <c r="G402" s="132">
        <v>191289840.61880001</v>
      </c>
      <c r="H402" s="130">
        <v>129.5</v>
      </c>
      <c r="I402" s="133">
        <f t="shared" si="6"/>
        <v>36928540.659999996</v>
      </c>
    </row>
    <row r="403" spans="1:9" x14ac:dyDescent="0.25">
      <c r="A403" s="86">
        <v>41</v>
      </c>
      <c r="B403" s="86">
        <v>26</v>
      </c>
      <c r="C403" s="86">
        <v>3</v>
      </c>
      <c r="D403" s="86" t="s">
        <v>8</v>
      </c>
      <c r="E403" s="86" t="s">
        <v>52</v>
      </c>
      <c r="F403" s="132">
        <v>312395.46799999999</v>
      </c>
      <c r="G403" s="132">
        <v>48421297.539999999</v>
      </c>
      <c r="H403" s="130">
        <v>155</v>
      </c>
      <c r="I403" s="133">
        <f t="shared" si="6"/>
        <v>8122282.1679999996</v>
      </c>
    </row>
    <row r="404" spans="1:9" x14ac:dyDescent="0.25">
      <c r="A404" s="86">
        <v>41</v>
      </c>
      <c r="B404" s="86">
        <v>26.5</v>
      </c>
      <c r="C404" s="86">
        <v>3</v>
      </c>
      <c r="D404" s="86" t="s">
        <v>8</v>
      </c>
      <c r="E404" s="86" t="s">
        <v>52</v>
      </c>
      <c r="F404" s="132">
        <v>272375.44939999998</v>
      </c>
      <c r="G404" s="132">
        <v>41945819.207599998</v>
      </c>
      <c r="H404" s="130">
        <v>154</v>
      </c>
      <c r="I404" s="133">
        <f t="shared" si="6"/>
        <v>7217949.4090999998</v>
      </c>
    </row>
    <row r="405" spans="1:9" x14ac:dyDescent="0.25">
      <c r="A405" s="86">
        <v>41</v>
      </c>
      <c r="B405" s="86">
        <v>27.5</v>
      </c>
      <c r="C405" s="86">
        <v>3</v>
      </c>
      <c r="D405" s="86" t="s">
        <v>8</v>
      </c>
      <c r="E405" s="86" t="s">
        <v>52</v>
      </c>
      <c r="F405" s="132">
        <v>348963.1298</v>
      </c>
      <c r="G405" s="132">
        <v>61417510.844800003</v>
      </c>
      <c r="H405" s="130">
        <v>176</v>
      </c>
      <c r="I405" s="133">
        <f t="shared" si="6"/>
        <v>9596486.0694999993</v>
      </c>
    </row>
    <row r="406" spans="1:9" x14ac:dyDescent="0.25">
      <c r="A406" s="86">
        <v>41</v>
      </c>
      <c r="B406" s="86">
        <v>28.5</v>
      </c>
      <c r="C406" s="86">
        <v>3</v>
      </c>
      <c r="D406" s="86" t="s">
        <v>8</v>
      </c>
      <c r="E406" s="86" t="s">
        <v>52</v>
      </c>
      <c r="F406" s="132">
        <v>128066.378</v>
      </c>
      <c r="G406" s="132">
        <v>23564213.552000001</v>
      </c>
      <c r="H406" s="130">
        <v>184</v>
      </c>
      <c r="I406" s="133">
        <f t="shared" si="6"/>
        <v>3649891.773</v>
      </c>
    </row>
    <row r="407" spans="1:9" x14ac:dyDescent="0.25">
      <c r="A407" s="86">
        <v>41</v>
      </c>
      <c r="B407" s="86">
        <v>21.5</v>
      </c>
      <c r="C407" s="86">
        <v>4</v>
      </c>
      <c r="D407" s="86" t="s">
        <v>8</v>
      </c>
      <c r="E407" s="86" t="s">
        <v>52</v>
      </c>
      <c r="F407" s="132">
        <v>1489872.8019999999</v>
      </c>
      <c r="G407" s="132">
        <v>121492354.854</v>
      </c>
      <c r="H407" s="130">
        <v>81.545454545454504</v>
      </c>
      <c r="I407" s="133">
        <f t="shared" si="6"/>
        <v>32032265.242999997</v>
      </c>
    </row>
    <row r="408" spans="1:9" x14ac:dyDescent="0.25">
      <c r="A408" s="86">
        <v>41</v>
      </c>
      <c r="B408" s="86">
        <v>22.5</v>
      </c>
      <c r="C408" s="86">
        <v>4</v>
      </c>
      <c r="D408" s="86" t="s">
        <v>8</v>
      </c>
      <c r="E408" s="86" t="s">
        <v>52</v>
      </c>
      <c r="F408" s="132">
        <v>1752895.5060000001</v>
      </c>
      <c r="G408" s="132">
        <v>134972953.96200001</v>
      </c>
      <c r="H408" s="130">
        <v>77</v>
      </c>
      <c r="I408" s="133">
        <f t="shared" si="6"/>
        <v>39440148.884999998</v>
      </c>
    </row>
    <row r="409" spans="1:9" x14ac:dyDescent="0.25">
      <c r="A409" s="86">
        <v>41</v>
      </c>
      <c r="B409" s="86">
        <v>23</v>
      </c>
      <c r="C409" s="86">
        <v>4</v>
      </c>
      <c r="D409" s="86" t="s">
        <v>8</v>
      </c>
      <c r="E409" s="86" t="s">
        <v>52</v>
      </c>
      <c r="F409" s="132">
        <v>814123.19700000004</v>
      </c>
      <c r="G409" s="132">
        <v>68549173.187399998</v>
      </c>
      <c r="H409" s="130">
        <v>84.2</v>
      </c>
      <c r="I409" s="133">
        <f t="shared" si="6"/>
        <v>18724833.530999999</v>
      </c>
    </row>
    <row r="410" spans="1:9" x14ac:dyDescent="0.25">
      <c r="A410" s="86">
        <v>41</v>
      </c>
      <c r="B410" s="86">
        <v>23.5</v>
      </c>
      <c r="C410" s="86">
        <v>4</v>
      </c>
      <c r="D410" s="86" t="s">
        <v>8</v>
      </c>
      <c r="E410" s="86" t="s">
        <v>52</v>
      </c>
      <c r="F410" s="132">
        <v>625038.68319999997</v>
      </c>
      <c r="G410" s="132">
        <v>56253481.487999998</v>
      </c>
      <c r="H410" s="130">
        <v>90</v>
      </c>
      <c r="I410" s="133">
        <f t="shared" si="6"/>
        <v>14688409.055199999</v>
      </c>
    </row>
    <row r="411" spans="1:9" x14ac:dyDescent="0.25">
      <c r="A411" s="86">
        <v>41</v>
      </c>
      <c r="B411" s="86">
        <v>24.5</v>
      </c>
      <c r="C411" s="86">
        <v>4</v>
      </c>
      <c r="D411" s="86" t="s">
        <v>8</v>
      </c>
      <c r="E411" s="86" t="s">
        <v>52</v>
      </c>
      <c r="F411" s="132">
        <v>400519.81140000001</v>
      </c>
      <c r="G411" s="132">
        <v>48863416.990800001</v>
      </c>
      <c r="H411" s="130">
        <v>122</v>
      </c>
      <c r="I411" s="133">
        <f t="shared" si="6"/>
        <v>9812735.3793000001</v>
      </c>
    </row>
    <row r="412" spans="1:9" x14ac:dyDescent="0.25">
      <c r="A412" s="86">
        <v>41</v>
      </c>
      <c r="B412" s="86">
        <v>25</v>
      </c>
      <c r="C412" s="86">
        <v>4</v>
      </c>
      <c r="D412" s="86" t="s">
        <v>8</v>
      </c>
      <c r="E412" s="86" t="s">
        <v>52</v>
      </c>
      <c r="F412" s="132">
        <v>369285.40659999999</v>
      </c>
      <c r="G412" s="132">
        <v>48561030.967900001</v>
      </c>
      <c r="H412" s="130">
        <v>131.5</v>
      </c>
      <c r="I412" s="133">
        <f t="shared" si="6"/>
        <v>9232135.1649999991</v>
      </c>
    </row>
    <row r="413" spans="1:9" x14ac:dyDescent="0.25">
      <c r="A413" s="86">
        <v>41</v>
      </c>
      <c r="B413" s="86">
        <v>25.5</v>
      </c>
      <c r="C413" s="86">
        <v>4</v>
      </c>
      <c r="D413" s="86" t="s">
        <v>8</v>
      </c>
      <c r="E413" s="86" t="s">
        <v>52</v>
      </c>
      <c r="F413" s="132">
        <v>1038073.3496</v>
      </c>
      <c r="G413" s="132">
        <v>132280203.97759999</v>
      </c>
      <c r="H413" s="130">
        <v>127.428571428571</v>
      </c>
      <c r="I413" s="133">
        <f t="shared" si="6"/>
        <v>26470870.414799999</v>
      </c>
    </row>
    <row r="414" spans="1:9" x14ac:dyDescent="0.25">
      <c r="A414" s="86">
        <v>41</v>
      </c>
      <c r="B414" s="86">
        <v>26.5</v>
      </c>
      <c r="C414" s="86">
        <v>4</v>
      </c>
      <c r="D414" s="86" t="s">
        <v>8</v>
      </c>
      <c r="E414" s="86" t="s">
        <v>52</v>
      </c>
      <c r="F414" s="132">
        <v>680938.62349999999</v>
      </c>
      <c r="G414" s="132">
        <v>108269241.1365</v>
      </c>
      <c r="H414" s="130">
        <v>159</v>
      </c>
      <c r="I414" s="133">
        <f t="shared" si="6"/>
        <v>18044873.522750001</v>
      </c>
    </row>
    <row r="415" spans="1:9" x14ac:dyDescent="0.25">
      <c r="A415" s="86">
        <v>41</v>
      </c>
      <c r="B415" s="86">
        <v>28</v>
      </c>
      <c r="C415" s="86">
        <v>4</v>
      </c>
      <c r="D415" s="86" t="s">
        <v>8</v>
      </c>
      <c r="E415" s="86" t="s">
        <v>52</v>
      </c>
      <c r="F415" s="132">
        <v>866247.54119999998</v>
      </c>
      <c r="G415" s="132">
        <v>163865159.877</v>
      </c>
      <c r="H415" s="130">
        <v>189.166666666667</v>
      </c>
      <c r="I415" s="133">
        <f t="shared" si="6"/>
        <v>24254931.1536</v>
      </c>
    </row>
    <row r="416" spans="1:9" x14ac:dyDescent="0.25">
      <c r="A416" s="86">
        <v>41</v>
      </c>
      <c r="B416" s="86">
        <v>21.5</v>
      </c>
      <c r="C416" s="86">
        <v>5</v>
      </c>
      <c r="D416" s="86" t="s">
        <v>8</v>
      </c>
      <c r="E416" s="86" t="s">
        <v>52</v>
      </c>
      <c r="F416" s="132">
        <v>541771.92799999996</v>
      </c>
      <c r="G416" s="132">
        <v>39549350.744000003</v>
      </c>
      <c r="H416" s="130">
        <v>73</v>
      </c>
      <c r="I416" s="133">
        <f t="shared" si="6"/>
        <v>11648096.452</v>
      </c>
    </row>
    <row r="417" spans="1:9" x14ac:dyDescent="0.25">
      <c r="A417" s="86">
        <v>41</v>
      </c>
      <c r="B417" s="86">
        <v>25</v>
      </c>
      <c r="C417" s="86">
        <v>5</v>
      </c>
      <c r="D417" s="86" t="s">
        <v>8</v>
      </c>
      <c r="E417" s="86" t="s">
        <v>52</v>
      </c>
      <c r="F417" s="132">
        <v>184642.70329999999</v>
      </c>
      <c r="G417" s="132">
        <v>18279627.626699999</v>
      </c>
      <c r="H417" s="130">
        <v>99</v>
      </c>
      <c r="I417" s="133">
        <f t="shared" si="6"/>
        <v>4616067.5824999996</v>
      </c>
    </row>
    <row r="418" spans="1:9" x14ac:dyDescent="0.25">
      <c r="A418" s="86">
        <v>41</v>
      </c>
      <c r="B418" s="86">
        <v>25.5</v>
      </c>
      <c r="C418" s="86">
        <v>5</v>
      </c>
      <c r="D418" s="86" t="s">
        <v>8</v>
      </c>
      <c r="E418" s="86" t="s">
        <v>52</v>
      </c>
      <c r="F418" s="132">
        <v>296592.38559999998</v>
      </c>
      <c r="G418" s="132">
        <v>37963825.356799997</v>
      </c>
      <c r="H418" s="130">
        <v>128</v>
      </c>
      <c r="I418" s="133">
        <f t="shared" si="6"/>
        <v>7563105.832799999</v>
      </c>
    </row>
    <row r="419" spans="1:9" x14ac:dyDescent="0.25">
      <c r="A419" s="86">
        <v>41</v>
      </c>
      <c r="B419" s="86">
        <v>26.5</v>
      </c>
      <c r="C419" s="86">
        <v>5</v>
      </c>
      <c r="D419" s="86" t="s">
        <v>8</v>
      </c>
      <c r="E419" s="86" t="s">
        <v>52</v>
      </c>
      <c r="F419" s="132">
        <v>817126.34820000001</v>
      </c>
      <c r="G419" s="132">
        <v>131829717.5096</v>
      </c>
      <c r="H419" s="130">
        <v>161.333333333333</v>
      </c>
      <c r="I419" s="133">
        <f t="shared" si="6"/>
        <v>21653848.227299999</v>
      </c>
    </row>
    <row r="420" spans="1:9" x14ac:dyDescent="0.25">
      <c r="A420" s="86">
        <v>41</v>
      </c>
      <c r="B420" s="86">
        <v>27</v>
      </c>
      <c r="C420" s="86">
        <v>5</v>
      </c>
      <c r="D420" s="86" t="s">
        <v>8</v>
      </c>
      <c r="E420" s="86" t="s">
        <v>52</v>
      </c>
      <c r="F420" s="132">
        <v>1733850.6746</v>
      </c>
      <c r="G420" s="132">
        <v>302478131.32340002</v>
      </c>
      <c r="H420" s="130">
        <v>174.45454545454501</v>
      </c>
      <c r="I420" s="133">
        <f t="shared" si="6"/>
        <v>46813968.214199997</v>
      </c>
    </row>
    <row r="421" spans="1:9" x14ac:dyDescent="0.25">
      <c r="A421" s="86">
        <v>41</v>
      </c>
      <c r="B421" s="86">
        <v>27.5</v>
      </c>
      <c r="C421" s="86">
        <v>5</v>
      </c>
      <c r="D421" s="86" t="s">
        <v>8</v>
      </c>
      <c r="E421" s="86" t="s">
        <v>52</v>
      </c>
      <c r="F421" s="132">
        <v>348963.1298</v>
      </c>
      <c r="G421" s="132">
        <v>63860252.753399998</v>
      </c>
      <c r="H421" s="130">
        <v>183</v>
      </c>
      <c r="I421" s="133">
        <f t="shared" si="6"/>
        <v>9596486.0694999993</v>
      </c>
    </row>
    <row r="422" spans="1:9" x14ac:dyDescent="0.25">
      <c r="A422" s="86">
        <v>41</v>
      </c>
      <c r="B422" s="86">
        <v>28</v>
      </c>
      <c r="C422" s="86">
        <v>5</v>
      </c>
      <c r="D422" s="86" t="s">
        <v>8</v>
      </c>
      <c r="E422" s="86" t="s">
        <v>52</v>
      </c>
      <c r="F422" s="132">
        <v>288749.18040000001</v>
      </c>
      <c r="G422" s="132">
        <v>56883588.538800001</v>
      </c>
      <c r="H422" s="130">
        <v>197</v>
      </c>
      <c r="I422" s="133">
        <f t="shared" si="6"/>
        <v>8084977.0512000006</v>
      </c>
    </row>
    <row r="423" spans="1:9" x14ac:dyDescent="0.25">
      <c r="A423" s="86">
        <v>41</v>
      </c>
      <c r="B423" s="86">
        <v>28.5</v>
      </c>
      <c r="C423" s="86">
        <v>5</v>
      </c>
      <c r="D423" s="86" t="s">
        <v>8</v>
      </c>
      <c r="E423" s="86" t="s">
        <v>52</v>
      </c>
      <c r="F423" s="132">
        <v>384199.13400000002</v>
      </c>
      <c r="G423" s="132">
        <v>74278499.239999995</v>
      </c>
      <c r="H423" s="130">
        <v>193.333333333333</v>
      </c>
      <c r="I423" s="133">
        <f t="shared" si="6"/>
        <v>10949675.319</v>
      </c>
    </row>
    <row r="424" spans="1:9" x14ac:dyDescent="0.25">
      <c r="A424" s="86">
        <v>41</v>
      </c>
      <c r="B424" s="86">
        <v>29</v>
      </c>
      <c r="C424" s="86">
        <v>5</v>
      </c>
      <c r="D424" s="86" t="s">
        <v>8</v>
      </c>
      <c r="E424" s="86" t="s">
        <v>52</v>
      </c>
      <c r="F424" s="132">
        <v>1116689.9151999999</v>
      </c>
      <c r="G424" s="132">
        <v>228083915.1796</v>
      </c>
      <c r="H424" s="130">
        <v>204.25</v>
      </c>
      <c r="I424" s="133">
        <f t="shared" si="6"/>
        <v>32384007.540799998</v>
      </c>
    </row>
    <row r="425" spans="1:9" x14ac:dyDescent="0.25">
      <c r="A425" s="86">
        <v>41</v>
      </c>
      <c r="B425" s="86">
        <v>26</v>
      </c>
      <c r="C425" s="86">
        <v>6</v>
      </c>
      <c r="D425" s="86" t="s">
        <v>8</v>
      </c>
      <c r="E425" s="86" t="s">
        <v>52</v>
      </c>
      <c r="F425" s="132">
        <v>780988.67</v>
      </c>
      <c r="G425" s="132">
        <v>109026018.332</v>
      </c>
      <c r="H425" s="130">
        <v>139.6</v>
      </c>
      <c r="I425" s="133">
        <f t="shared" si="6"/>
        <v>20305705.420000002</v>
      </c>
    </row>
    <row r="426" spans="1:9" x14ac:dyDescent="0.25">
      <c r="A426" s="86">
        <v>41</v>
      </c>
      <c r="B426" s="86">
        <v>26.5</v>
      </c>
      <c r="C426" s="86">
        <v>6</v>
      </c>
      <c r="D426" s="86" t="s">
        <v>8</v>
      </c>
      <c r="E426" s="86" t="s">
        <v>52</v>
      </c>
      <c r="F426" s="132">
        <v>272375.44939999998</v>
      </c>
      <c r="G426" s="132">
        <v>37315436.5678</v>
      </c>
      <c r="H426" s="130">
        <v>137</v>
      </c>
      <c r="I426" s="133">
        <f t="shared" si="6"/>
        <v>7217949.4090999998</v>
      </c>
    </row>
    <row r="427" spans="1:9" x14ac:dyDescent="0.25">
      <c r="A427" s="86">
        <v>41</v>
      </c>
      <c r="B427" s="86">
        <v>27.5</v>
      </c>
      <c r="C427" s="86">
        <v>6</v>
      </c>
      <c r="D427" s="86" t="s">
        <v>8</v>
      </c>
      <c r="E427" s="86" t="s">
        <v>52</v>
      </c>
      <c r="F427" s="132">
        <v>348963.1298</v>
      </c>
      <c r="G427" s="132">
        <v>64558179.012999997</v>
      </c>
      <c r="H427" s="130">
        <v>185</v>
      </c>
      <c r="I427" s="133">
        <f t="shared" si="6"/>
        <v>9596486.0694999993</v>
      </c>
    </row>
    <row r="428" spans="1:9" x14ac:dyDescent="0.25">
      <c r="A428" s="86">
        <v>41</v>
      </c>
      <c r="B428" s="86">
        <v>28</v>
      </c>
      <c r="C428" s="86">
        <v>6</v>
      </c>
      <c r="D428" s="86" t="s">
        <v>8</v>
      </c>
      <c r="E428" s="86" t="s">
        <v>52</v>
      </c>
      <c r="F428" s="132">
        <v>577498.36080000002</v>
      </c>
      <c r="G428" s="132">
        <v>114489050.02860001</v>
      </c>
      <c r="H428" s="130">
        <v>198.25</v>
      </c>
      <c r="I428" s="133">
        <f t="shared" si="6"/>
        <v>16169954.102400001</v>
      </c>
    </row>
    <row r="429" spans="1:9" x14ac:dyDescent="0.25">
      <c r="A429" s="86">
        <v>41</v>
      </c>
      <c r="B429" s="86">
        <v>29</v>
      </c>
      <c r="C429" s="86">
        <v>6</v>
      </c>
      <c r="D429" s="86" t="s">
        <v>8</v>
      </c>
      <c r="E429" s="86" t="s">
        <v>52</v>
      </c>
      <c r="F429" s="132">
        <v>139586.23939999999</v>
      </c>
      <c r="G429" s="132">
        <v>29313110.274</v>
      </c>
      <c r="H429" s="130">
        <v>210</v>
      </c>
      <c r="I429" s="133">
        <f t="shared" si="6"/>
        <v>4048000.9425999997</v>
      </c>
    </row>
    <row r="430" spans="1:9" x14ac:dyDescent="0.25">
      <c r="A430" s="86">
        <v>41</v>
      </c>
      <c r="B430" s="86">
        <v>29.5</v>
      </c>
      <c r="C430" s="86">
        <v>6</v>
      </c>
      <c r="D430" s="86" t="s">
        <v>8</v>
      </c>
      <c r="E430" s="86" t="s">
        <v>52</v>
      </c>
      <c r="F430" s="132">
        <v>158985.4755</v>
      </c>
      <c r="G430" s="132">
        <v>37043615.791500002</v>
      </c>
      <c r="H430" s="130">
        <v>233</v>
      </c>
      <c r="I430" s="133">
        <f t="shared" si="6"/>
        <v>4690071.5272500003</v>
      </c>
    </row>
    <row r="431" spans="1:9" x14ac:dyDescent="0.25">
      <c r="A431" s="86">
        <v>41</v>
      </c>
      <c r="B431" s="86">
        <v>30</v>
      </c>
      <c r="C431" s="86">
        <v>6</v>
      </c>
      <c r="D431" s="86" t="s">
        <v>8</v>
      </c>
      <c r="E431" s="86" t="s">
        <v>52</v>
      </c>
      <c r="F431" s="132">
        <v>495675.42119999998</v>
      </c>
      <c r="G431" s="132">
        <v>114170572.01639999</v>
      </c>
      <c r="H431" s="130">
        <v>230.333333333333</v>
      </c>
      <c r="I431" s="133">
        <f t="shared" si="6"/>
        <v>14870262.636</v>
      </c>
    </row>
    <row r="432" spans="1:9" x14ac:dyDescent="0.25">
      <c r="A432" s="86">
        <v>41</v>
      </c>
      <c r="B432" s="86">
        <v>28.5</v>
      </c>
      <c r="C432" s="86">
        <v>7</v>
      </c>
      <c r="D432" s="86" t="s">
        <v>8</v>
      </c>
      <c r="E432" s="86" t="s">
        <v>52</v>
      </c>
      <c r="F432" s="132">
        <v>512265.51199999999</v>
      </c>
      <c r="G432" s="132">
        <v>92079725.782000005</v>
      </c>
      <c r="H432" s="130">
        <v>179.75</v>
      </c>
      <c r="I432" s="133">
        <f t="shared" si="6"/>
        <v>14599567.092</v>
      </c>
    </row>
    <row r="433" spans="1:9" x14ac:dyDescent="0.25">
      <c r="A433" s="86">
        <v>41</v>
      </c>
      <c r="B433" s="86">
        <v>29</v>
      </c>
      <c r="C433" s="86">
        <v>7</v>
      </c>
      <c r="D433" s="86" t="s">
        <v>8</v>
      </c>
      <c r="E433" s="86" t="s">
        <v>52</v>
      </c>
      <c r="F433" s="132">
        <v>418758.7182</v>
      </c>
      <c r="G433" s="132">
        <v>87939330.821999997</v>
      </c>
      <c r="H433" s="130">
        <v>210</v>
      </c>
      <c r="I433" s="133">
        <f t="shared" si="6"/>
        <v>12144002.8278</v>
      </c>
    </row>
    <row r="434" spans="1:9" x14ac:dyDescent="0.25">
      <c r="A434" s="86">
        <v>41</v>
      </c>
      <c r="B434" s="86">
        <v>28.5</v>
      </c>
      <c r="C434" s="86">
        <v>8</v>
      </c>
      <c r="D434" s="86" t="s">
        <v>8</v>
      </c>
      <c r="E434" s="86" t="s">
        <v>52</v>
      </c>
      <c r="F434" s="132">
        <v>128066.378</v>
      </c>
      <c r="G434" s="132">
        <v>23948412.686000001</v>
      </c>
      <c r="H434" s="130">
        <v>187</v>
      </c>
      <c r="I434" s="133">
        <f t="shared" si="6"/>
        <v>3649891.773</v>
      </c>
    </row>
    <row r="435" spans="1:9" x14ac:dyDescent="0.25">
      <c r="A435" s="86">
        <v>41</v>
      </c>
      <c r="B435" s="86">
        <v>30.5</v>
      </c>
      <c r="C435" s="86">
        <v>8</v>
      </c>
      <c r="D435" s="86" t="s">
        <v>8</v>
      </c>
      <c r="E435" s="86" t="s">
        <v>52</v>
      </c>
      <c r="F435" s="132">
        <v>304540.3738</v>
      </c>
      <c r="G435" s="132">
        <v>66389801.488399997</v>
      </c>
      <c r="H435" s="130">
        <v>218</v>
      </c>
      <c r="I435" s="133">
        <f t="shared" si="6"/>
        <v>9288481.4009000007</v>
      </c>
    </row>
    <row r="436" spans="1:9" x14ac:dyDescent="0.25">
      <c r="A436" s="86">
        <v>41</v>
      </c>
      <c r="B436" s="86">
        <v>21</v>
      </c>
      <c r="C436" s="86">
        <v>2</v>
      </c>
      <c r="D436" s="86" t="s">
        <v>9</v>
      </c>
      <c r="E436" s="86" t="s">
        <v>52</v>
      </c>
      <c r="F436" s="132">
        <v>438086.67599999998</v>
      </c>
      <c r="G436" s="132">
        <v>33732674.052000001</v>
      </c>
      <c r="H436" s="130">
        <v>77</v>
      </c>
      <c r="I436" s="133">
        <f t="shared" si="6"/>
        <v>9199820.1959999986</v>
      </c>
    </row>
    <row r="437" spans="1:9" x14ac:dyDescent="0.25">
      <c r="A437" s="86">
        <v>41</v>
      </c>
      <c r="B437" s="86">
        <v>21.5</v>
      </c>
      <c r="C437" s="86">
        <v>2</v>
      </c>
      <c r="D437" s="86" t="s">
        <v>9</v>
      </c>
      <c r="E437" s="86" t="s">
        <v>52</v>
      </c>
      <c r="F437" s="132">
        <v>812657.89199999999</v>
      </c>
      <c r="G437" s="132">
        <v>69888578.711999997</v>
      </c>
      <c r="H437" s="130">
        <v>86</v>
      </c>
      <c r="I437" s="133">
        <f t="shared" si="6"/>
        <v>17472144.677999999</v>
      </c>
    </row>
    <row r="438" spans="1:9" x14ac:dyDescent="0.25">
      <c r="A438" s="86">
        <v>41</v>
      </c>
      <c r="B438" s="86">
        <v>22.5</v>
      </c>
      <c r="C438" s="86">
        <v>2</v>
      </c>
      <c r="D438" s="86" t="s">
        <v>9</v>
      </c>
      <c r="E438" s="86" t="s">
        <v>52</v>
      </c>
      <c r="F438" s="132">
        <v>2191119.3824999998</v>
      </c>
      <c r="G438" s="132">
        <v>187705893.76750001</v>
      </c>
      <c r="H438" s="130">
        <v>85.6666666666667</v>
      </c>
      <c r="I438" s="133">
        <f t="shared" si="6"/>
        <v>49300186.106249996</v>
      </c>
    </row>
    <row r="439" spans="1:9" x14ac:dyDescent="0.25">
      <c r="A439" s="86">
        <v>41</v>
      </c>
      <c r="B439" s="86">
        <v>23</v>
      </c>
      <c r="C439" s="86">
        <v>2</v>
      </c>
      <c r="D439" s="86" t="s">
        <v>9</v>
      </c>
      <c r="E439" s="86" t="s">
        <v>52</v>
      </c>
      <c r="F439" s="132">
        <v>3419317.4273999999</v>
      </c>
      <c r="G439" s="132">
        <v>327277525.19400001</v>
      </c>
      <c r="H439" s="130">
        <v>95.714285714285694</v>
      </c>
      <c r="I439" s="133">
        <f t="shared" si="6"/>
        <v>78644300.830200002</v>
      </c>
    </row>
    <row r="440" spans="1:9" x14ac:dyDescent="0.25">
      <c r="A440" s="86">
        <v>41</v>
      </c>
      <c r="B440" s="86">
        <v>23.5</v>
      </c>
      <c r="C440" s="86">
        <v>2</v>
      </c>
      <c r="D440" s="86" t="s">
        <v>9</v>
      </c>
      <c r="E440" s="86" t="s">
        <v>52</v>
      </c>
      <c r="F440" s="132">
        <v>1406337.0371999999</v>
      </c>
      <c r="G440" s="132">
        <v>158916085.20359999</v>
      </c>
      <c r="H440" s="130">
        <v>113</v>
      </c>
      <c r="I440" s="133">
        <f t="shared" si="6"/>
        <v>33048920.374199998</v>
      </c>
    </row>
    <row r="441" spans="1:9" x14ac:dyDescent="0.25">
      <c r="A441" s="86">
        <v>41</v>
      </c>
      <c r="B441" s="86">
        <v>24</v>
      </c>
      <c r="C441" s="86">
        <v>2</v>
      </c>
      <c r="D441" s="86" t="s">
        <v>9</v>
      </c>
      <c r="E441" s="86" t="s">
        <v>52</v>
      </c>
      <c r="F441" s="132">
        <v>5416361.8406999996</v>
      </c>
      <c r="G441" s="132">
        <v>706747859.53649998</v>
      </c>
      <c r="H441" s="130">
        <v>130.48387096774201</v>
      </c>
      <c r="I441" s="133">
        <f t="shared" si="6"/>
        <v>129992684.17679998</v>
      </c>
    </row>
    <row r="442" spans="1:9" x14ac:dyDescent="0.25">
      <c r="A442" s="86">
        <v>41</v>
      </c>
      <c r="B442" s="86">
        <v>24.5</v>
      </c>
      <c r="C442" s="86">
        <v>2</v>
      </c>
      <c r="D442" s="86" t="s">
        <v>9</v>
      </c>
      <c r="E442" s="86" t="s">
        <v>52</v>
      </c>
      <c r="F442" s="132">
        <v>1401819.3399</v>
      </c>
      <c r="G442" s="132">
        <v>189846390.6036</v>
      </c>
      <c r="H442" s="130">
        <v>135.42857142857099</v>
      </c>
      <c r="I442" s="133">
        <f t="shared" si="6"/>
        <v>34344573.827550001</v>
      </c>
    </row>
    <row r="443" spans="1:9" x14ac:dyDescent="0.25">
      <c r="A443" s="86">
        <v>41</v>
      </c>
      <c r="B443" s="86">
        <v>25</v>
      </c>
      <c r="C443" s="86">
        <v>2</v>
      </c>
      <c r="D443" s="86" t="s">
        <v>9</v>
      </c>
      <c r="E443" s="86" t="s">
        <v>52</v>
      </c>
      <c r="F443" s="132">
        <v>3692854.0660000001</v>
      </c>
      <c r="G443" s="132">
        <v>517553497.34990001</v>
      </c>
      <c r="H443" s="130">
        <v>140.15</v>
      </c>
      <c r="I443" s="133">
        <f t="shared" si="6"/>
        <v>92321351.650000006</v>
      </c>
    </row>
    <row r="444" spans="1:9" x14ac:dyDescent="0.25">
      <c r="A444" s="86">
        <v>41</v>
      </c>
      <c r="B444" s="86">
        <v>25.5</v>
      </c>
      <c r="C444" s="86">
        <v>2</v>
      </c>
      <c r="D444" s="86" t="s">
        <v>9</v>
      </c>
      <c r="E444" s="86" t="s">
        <v>52</v>
      </c>
      <c r="F444" s="132">
        <v>593184.77119999996</v>
      </c>
      <c r="G444" s="132">
        <v>92536824.3072</v>
      </c>
      <c r="H444" s="130">
        <v>156</v>
      </c>
      <c r="I444" s="133">
        <f t="shared" si="6"/>
        <v>15126211.665599998</v>
      </c>
    </row>
    <row r="445" spans="1:9" x14ac:dyDescent="0.25">
      <c r="A445" s="86">
        <v>41</v>
      </c>
      <c r="B445" s="86">
        <v>26.5</v>
      </c>
      <c r="C445" s="86">
        <v>2</v>
      </c>
      <c r="D445" s="86" t="s">
        <v>9</v>
      </c>
      <c r="E445" s="86" t="s">
        <v>52</v>
      </c>
      <c r="F445" s="132">
        <v>1089501.7975999999</v>
      </c>
      <c r="G445" s="132">
        <v>174865038.51480001</v>
      </c>
      <c r="H445" s="130">
        <v>160.5</v>
      </c>
      <c r="I445" s="133">
        <f t="shared" si="6"/>
        <v>28871797.636399999</v>
      </c>
    </row>
    <row r="446" spans="1:9" x14ac:dyDescent="0.25">
      <c r="A446" s="86">
        <v>41</v>
      </c>
      <c r="B446" s="86">
        <v>27</v>
      </c>
      <c r="C446" s="86">
        <v>2</v>
      </c>
      <c r="D446" s="86" t="s">
        <v>9</v>
      </c>
      <c r="E446" s="86" t="s">
        <v>52</v>
      </c>
      <c r="F446" s="132">
        <v>157622.7886</v>
      </c>
      <c r="G446" s="132">
        <v>26638251.273400001</v>
      </c>
      <c r="H446" s="130">
        <v>169</v>
      </c>
      <c r="I446" s="133">
        <f t="shared" si="6"/>
        <v>4255815.2922</v>
      </c>
    </row>
    <row r="447" spans="1:9" x14ac:dyDescent="0.25">
      <c r="A447" s="86">
        <v>41</v>
      </c>
      <c r="B447" s="86">
        <v>27.5</v>
      </c>
      <c r="C447" s="86">
        <v>2</v>
      </c>
      <c r="D447" s="86" t="s">
        <v>9</v>
      </c>
      <c r="E447" s="86" t="s">
        <v>52</v>
      </c>
      <c r="F447" s="132">
        <v>872407.82449999999</v>
      </c>
      <c r="G447" s="132">
        <v>168374710.12850001</v>
      </c>
      <c r="H447" s="130">
        <v>193</v>
      </c>
      <c r="I447" s="133">
        <f t="shared" si="6"/>
        <v>23991215.173749998</v>
      </c>
    </row>
    <row r="448" spans="1:9" x14ac:dyDescent="0.25">
      <c r="A448" s="86">
        <v>41</v>
      </c>
      <c r="B448" s="86">
        <v>28</v>
      </c>
      <c r="C448" s="86">
        <v>2</v>
      </c>
      <c r="D448" s="86" t="s">
        <v>9</v>
      </c>
      <c r="E448" s="86" t="s">
        <v>52</v>
      </c>
      <c r="F448" s="132">
        <v>577498.36080000002</v>
      </c>
      <c r="G448" s="132">
        <v>120552782.817</v>
      </c>
      <c r="H448" s="130">
        <v>208.75</v>
      </c>
      <c r="I448" s="133">
        <f t="shared" si="6"/>
        <v>16169954.102400001</v>
      </c>
    </row>
    <row r="449" spans="1:9" x14ac:dyDescent="0.25">
      <c r="A449" s="86">
        <v>41</v>
      </c>
      <c r="B449" s="86">
        <v>21</v>
      </c>
      <c r="C449" s="86">
        <v>3</v>
      </c>
      <c r="D449" s="86" t="s">
        <v>9</v>
      </c>
      <c r="E449" s="86" t="s">
        <v>52</v>
      </c>
      <c r="F449" s="132">
        <v>876173.35199999996</v>
      </c>
      <c r="G449" s="132">
        <v>49941881.064000003</v>
      </c>
      <c r="H449" s="130">
        <v>57</v>
      </c>
      <c r="I449" s="133">
        <f t="shared" si="6"/>
        <v>18399640.391999997</v>
      </c>
    </row>
    <row r="450" spans="1:9" x14ac:dyDescent="0.25">
      <c r="A450" s="86">
        <v>41</v>
      </c>
      <c r="B450" s="86">
        <v>22</v>
      </c>
      <c r="C450" s="86">
        <v>3</v>
      </c>
      <c r="D450" s="86" t="s">
        <v>9</v>
      </c>
      <c r="E450" s="86" t="s">
        <v>52</v>
      </c>
      <c r="F450" s="132">
        <v>961020.79920000001</v>
      </c>
      <c r="G450" s="132">
        <v>73518091.138799995</v>
      </c>
      <c r="H450" s="130">
        <v>76.5</v>
      </c>
      <c r="I450" s="133">
        <f t="shared" si="6"/>
        <v>21142457.582400002</v>
      </c>
    </row>
    <row r="451" spans="1:9" x14ac:dyDescent="0.25">
      <c r="A451" s="86">
        <v>41</v>
      </c>
      <c r="B451" s="86">
        <v>22.5</v>
      </c>
      <c r="C451" s="86">
        <v>3</v>
      </c>
      <c r="D451" s="86" t="s">
        <v>9</v>
      </c>
      <c r="E451" s="86" t="s">
        <v>52</v>
      </c>
      <c r="F451" s="132">
        <v>1314671.6295</v>
      </c>
      <c r="G451" s="132">
        <v>114376431.7665</v>
      </c>
      <c r="H451" s="130">
        <v>87</v>
      </c>
      <c r="I451" s="133">
        <f t="shared" ref="I451:I514" si="7">B451*F451</f>
        <v>29580111.66375</v>
      </c>
    </row>
    <row r="452" spans="1:9" x14ac:dyDescent="0.25">
      <c r="A452" s="86">
        <v>41</v>
      </c>
      <c r="B452" s="86">
        <v>23</v>
      </c>
      <c r="C452" s="86">
        <v>3</v>
      </c>
      <c r="D452" s="86" t="s">
        <v>9</v>
      </c>
      <c r="E452" s="86" t="s">
        <v>52</v>
      </c>
      <c r="F452" s="132">
        <v>1302597.1151999999</v>
      </c>
      <c r="G452" s="132">
        <v>134981626.06259999</v>
      </c>
      <c r="H452" s="130">
        <v>103.625</v>
      </c>
      <c r="I452" s="133">
        <f t="shared" si="7"/>
        <v>29959733.649599999</v>
      </c>
    </row>
    <row r="453" spans="1:9" x14ac:dyDescent="0.25">
      <c r="A453" s="86">
        <v>41</v>
      </c>
      <c r="B453" s="86">
        <v>23.5</v>
      </c>
      <c r="C453" s="86">
        <v>3</v>
      </c>
      <c r="D453" s="86" t="s">
        <v>9</v>
      </c>
      <c r="E453" s="86" t="s">
        <v>52</v>
      </c>
      <c r="F453" s="132">
        <v>2187635.3912</v>
      </c>
      <c r="G453" s="132">
        <v>271423048.1796</v>
      </c>
      <c r="H453" s="130">
        <v>124.071428571429</v>
      </c>
      <c r="I453" s="133">
        <f t="shared" si="7"/>
        <v>51409431.6932</v>
      </c>
    </row>
    <row r="454" spans="1:9" x14ac:dyDescent="0.25">
      <c r="A454" s="86">
        <v>41</v>
      </c>
      <c r="B454" s="86">
        <v>24</v>
      </c>
      <c r="C454" s="86">
        <v>3</v>
      </c>
      <c r="D454" s="86" t="s">
        <v>9</v>
      </c>
      <c r="E454" s="86" t="s">
        <v>52</v>
      </c>
      <c r="F454" s="132">
        <v>2620820.2455000002</v>
      </c>
      <c r="G454" s="132">
        <v>317818135.10430002</v>
      </c>
      <c r="H454" s="130">
        <v>121.26666666666701</v>
      </c>
      <c r="I454" s="133">
        <f t="shared" si="7"/>
        <v>62899685.892000005</v>
      </c>
    </row>
    <row r="455" spans="1:9" x14ac:dyDescent="0.25">
      <c r="A455" s="86">
        <v>41</v>
      </c>
      <c r="B455" s="86">
        <v>24.5</v>
      </c>
      <c r="C455" s="86">
        <v>3</v>
      </c>
      <c r="D455" s="86" t="s">
        <v>9</v>
      </c>
      <c r="E455" s="86" t="s">
        <v>52</v>
      </c>
      <c r="F455" s="132">
        <v>1201559.4342</v>
      </c>
      <c r="G455" s="132">
        <v>140582453.80140001</v>
      </c>
      <c r="H455" s="130">
        <v>117</v>
      </c>
      <c r="I455" s="133">
        <f t="shared" si="7"/>
        <v>29438206.137900002</v>
      </c>
    </row>
    <row r="456" spans="1:9" x14ac:dyDescent="0.25">
      <c r="A456" s="86">
        <v>41</v>
      </c>
      <c r="B456" s="86">
        <v>25</v>
      </c>
      <c r="C456" s="86">
        <v>3</v>
      </c>
      <c r="D456" s="86" t="s">
        <v>9</v>
      </c>
      <c r="E456" s="86" t="s">
        <v>52</v>
      </c>
      <c r="F456" s="132">
        <v>2215712.4396000002</v>
      </c>
      <c r="G456" s="132">
        <v>278995124.68629998</v>
      </c>
      <c r="H456" s="130">
        <v>125.916666666667</v>
      </c>
      <c r="I456" s="133">
        <f t="shared" si="7"/>
        <v>55392810.990000002</v>
      </c>
    </row>
    <row r="457" spans="1:9" x14ac:dyDescent="0.25">
      <c r="A457" s="86">
        <v>41</v>
      </c>
      <c r="B457" s="86">
        <v>25.5</v>
      </c>
      <c r="C457" s="86">
        <v>3</v>
      </c>
      <c r="D457" s="86" t="s">
        <v>9</v>
      </c>
      <c r="E457" s="86" t="s">
        <v>52</v>
      </c>
      <c r="F457" s="132">
        <v>593184.77119999996</v>
      </c>
      <c r="G457" s="132">
        <v>83045867.967999995</v>
      </c>
      <c r="H457" s="130">
        <v>140</v>
      </c>
      <c r="I457" s="133">
        <f t="shared" si="7"/>
        <v>15126211.665599998</v>
      </c>
    </row>
    <row r="458" spans="1:9" x14ac:dyDescent="0.25">
      <c r="A458" s="86">
        <v>41</v>
      </c>
      <c r="B458" s="86">
        <v>26.5</v>
      </c>
      <c r="C458" s="86">
        <v>3</v>
      </c>
      <c r="D458" s="86" t="s">
        <v>9</v>
      </c>
      <c r="E458" s="86" t="s">
        <v>52</v>
      </c>
      <c r="F458" s="132">
        <v>817126.34820000001</v>
      </c>
      <c r="G458" s="132">
        <v>120934699.5336</v>
      </c>
      <c r="H458" s="130">
        <v>148</v>
      </c>
      <c r="I458" s="133">
        <f t="shared" si="7"/>
        <v>21653848.227299999</v>
      </c>
    </row>
    <row r="459" spans="1:9" x14ac:dyDescent="0.25">
      <c r="A459" s="86">
        <v>41</v>
      </c>
      <c r="B459" s="86">
        <v>22</v>
      </c>
      <c r="C459" s="86">
        <v>4</v>
      </c>
      <c r="D459" s="86" t="s">
        <v>9</v>
      </c>
      <c r="E459" s="86" t="s">
        <v>52</v>
      </c>
      <c r="F459" s="132">
        <v>320340.26640000002</v>
      </c>
      <c r="G459" s="132">
        <v>24666200.512800001</v>
      </c>
      <c r="H459" s="130">
        <v>77</v>
      </c>
      <c r="I459" s="133">
        <f t="shared" si="7"/>
        <v>7047485.8608000008</v>
      </c>
    </row>
    <row r="460" spans="1:9" x14ac:dyDescent="0.25">
      <c r="A460" s="86">
        <v>41</v>
      </c>
      <c r="B460" s="86">
        <v>23.5</v>
      </c>
      <c r="C460" s="86">
        <v>4</v>
      </c>
      <c r="D460" s="86" t="s">
        <v>9</v>
      </c>
      <c r="E460" s="86" t="s">
        <v>52</v>
      </c>
      <c r="F460" s="132">
        <v>156259.67079999999</v>
      </c>
      <c r="G460" s="132">
        <v>15313447.738399999</v>
      </c>
      <c r="H460" s="130">
        <v>98</v>
      </c>
      <c r="I460" s="133">
        <f t="shared" si="7"/>
        <v>3672102.2637999998</v>
      </c>
    </row>
    <row r="461" spans="1:9" x14ac:dyDescent="0.25">
      <c r="A461" s="86">
        <v>41</v>
      </c>
      <c r="B461" s="86">
        <v>24.5</v>
      </c>
      <c r="C461" s="86">
        <v>4</v>
      </c>
      <c r="D461" s="86" t="s">
        <v>9</v>
      </c>
      <c r="E461" s="86" t="s">
        <v>52</v>
      </c>
      <c r="F461" s="132">
        <v>1602079.2456</v>
      </c>
      <c r="G461" s="132">
        <v>219284596.74149999</v>
      </c>
      <c r="H461" s="130">
        <v>136.875</v>
      </c>
      <c r="I461" s="133">
        <f t="shared" si="7"/>
        <v>39250941.517200001</v>
      </c>
    </row>
    <row r="462" spans="1:9" x14ac:dyDescent="0.25">
      <c r="A462" s="86">
        <v>41</v>
      </c>
      <c r="B462" s="86">
        <v>25.5</v>
      </c>
      <c r="C462" s="86">
        <v>4</v>
      </c>
      <c r="D462" s="86" t="s">
        <v>9</v>
      </c>
      <c r="E462" s="86" t="s">
        <v>52</v>
      </c>
      <c r="F462" s="132">
        <v>593184.77119999996</v>
      </c>
      <c r="G462" s="132">
        <v>81266313.654400006</v>
      </c>
      <c r="H462" s="130">
        <v>137</v>
      </c>
      <c r="I462" s="133">
        <f t="shared" si="7"/>
        <v>15126211.665599998</v>
      </c>
    </row>
    <row r="463" spans="1:9" x14ac:dyDescent="0.25">
      <c r="A463" s="86">
        <v>41</v>
      </c>
      <c r="B463" s="86">
        <v>26</v>
      </c>
      <c r="C463" s="86">
        <v>4</v>
      </c>
      <c r="D463" s="86" t="s">
        <v>9</v>
      </c>
      <c r="E463" s="86" t="s">
        <v>52</v>
      </c>
      <c r="F463" s="132">
        <v>1561977.34</v>
      </c>
      <c r="G463" s="132">
        <v>206024811.146</v>
      </c>
      <c r="H463" s="130">
        <v>131.9</v>
      </c>
      <c r="I463" s="133">
        <f t="shared" si="7"/>
        <v>40611410.840000004</v>
      </c>
    </row>
    <row r="464" spans="1:9" x14ac:dyDescent="0.25">
      <c r="A464" s="86">
        <v>41</v>
      </c>
      <c r="B464" s="86">
        <v>27</v>
      </c>
      <c r="C464" s="86">
        <v>4</v>
      </c>
      <c r="D464" s="86" t="s">
        <v>9</v>
      </c>
      <c r="E464" s="86" t="s">
        <v>52</v>
      </c>
      <c r="F464" s="132">
        <v>630491.1544</v>
      </c>
      <c r="G464" s="132">
        <v>91578840.176599994</v>
      </c>
      <c r="H464" s="130">
        <v>145.25</v>
      </c>
      <c r="I464" s="133">
        <f t="shared" si="7"/>
        <v>17023261.1688</v>
      </c>
    </row>
    <row r="465" spans="1:9" x14ac:dyDescent="0.25">
      <c r="A465" s="86">
        <v>41</v>
      </c>
      <c r="B465" s="86">
        <v>23</v>
      </c>
      <c r="C465" s="86">
        <v>5</v>
      </c>
      <c r="D465" s="86" t="s">
        <v>9</v>
      </c>
      <c r="E465" s="86" t="s">
        <v>52</v>
      </c>
      <c r="F465" s="132">
        <v>162824.63939999999</v>
      </c>
      <c r="G465" s="132">
        <v>14328568.267200001</v>
      </c>
      <c r="H465" s="130">
        <v>88</v>
      </c>
      <c r="I465" s="133">
        <f t="shared" si="7"/>
        <v>3744966.7061999999</v>
      </c>
    </row>
    <row r="466" spans="1:9" x14ac:dyDescent="0.25">
      <c r="A466" s="86">
        <v>41</v>
      </c>
      <c r="B466" s="86">
        <v>24.5</v>
      </c>
      <c r="C466" s="86">
        <v>5</v>
      </c>
      <c r="D466" s="86" t="s">
        <v>9</v>
      </c>
      <c r="E466" s="86" t="s">
        <v>52</v>
      </c>
      <c r="F466" s="132">
        <v>200259.9057</v>
      </c>
      <c r="G466" s="132">
        <v>21828329.721299998</v>
      </c>
      <c r="H466" s="130">
        <v>109</v>
      </c>
      <c r="I466" s="133">
        <f t="shared" si="7"/>
        <v>4906367.6896500001</v>
      </c>
    </row>
    <row r="467" spans="1:9" x14ac:dyDescent="0.25">
      <c r="A467" s="86">
        <v>41</v>
      </c>
      <c r="B467" s="86">
        <v>25.5</v>
      </c>
      <c r="C467" s="86">
        <v>5</v>
      </c>
      <c r="D467" s="86" t="s">
        <v>9</v>
      </c>
      <c r="E467" s="86" t="s">
        <v>52</v>
      </c>
      <c r="F467" s="132">
        <v>593184.77119999996</v>
      </c>
      <c r="G467" s="132">
        <v>82452683.196799994</v>
      </c>
      <c r="H467" s="130">
        <v>139</v>
      </c>
      <c r="I467" s="133">
        <f t="shared" si="7"/>
        <v>15126211.665599998</v>
      </c>
    </row>
    <row r="468" spans="1:9" x14ac:dyDescent="0.25">
      <c r="A468" s="86">
        <v>41</v>
      </c>
      <c r="B468" s="86">
        <v>27</v>
      </c>
      <c r="C468" s="86">
        <v>5</v>
      </c>
      <c r="D468" s="86" t="s">
        <v>9</v>
      </c>
      <c r="E468" s="86" t="s">
        <v>52</v>
      </c>
      <c r="F468" s="132">
        <v>472868.36580000003</v>
      </c>
      <c r="G468" s="132">
        <v>70930254.870000005</v>
      </c>
      <c r="H468" s="130">
        <v>150</v>
      </c>
      <c r="I468" s="133">
        <f t="shared" si="7"/>
        <v>12767445.876600001</v>
      </c>
    </row>
    <row r="469" spans="1:9" x14ac:dyDescent="0.25">
      <c r="A469" s="86">
        <v>41</v>
      </c>
      <c r="B469" s="86">
        <v>27.5</v>
      </c>
      <c r="C469" s="86">
        <v>5</v>
      </c>
      <c r="D469" s="86" t="s">
        <v>9</v>
      </c>
      <c r="E469" s="86" t="s">
        <v>52</v>
      </c>
      <c r="F469" s="132">
        <v>348963.1298</v>
      </c>
      <c r="G469" s="132">
        <v>55834100.767999999</v>
      </c>
      <c r="H469" s="130">
        <v>160</v>
      </c>
      <c r="I469" s="133">
        <f t="shared" si="7"/>
        <v>9596486.0694999993</v>
      </c>
    </row>
    <row r="470" spans="1:9" x14ac:dyDescent="0.25">
      <c r="A470" s="86">
        <v>41</v>
      </c>
      <c r="B470" s="86">
        <v>29.5</v>
      </c>
      <c r="C470" s="86">
        <v>5</v>
      </c>
      <c r="D470" s="86" t="s">
        <v>9</v>
      </c>
      <c r="E470" s="86" t="s">
        <v>52</v>
      </c>
      <c r="F470" s="132">
        <v>476956.4265</v>
      </c>
      <c r="G470" s="132">
        <v>87759982.475999996</v>
      </c>
      <c r="H470" s="130">
        <v>184</v>
      </c>
      <c r="I470" s="133">
        <f t="shared" si="7"/>
        <v>14070214.58175</v>
      </c>
    </row>
    <row r="471" spans="1:9" x14ac:dyDescent="0.25">
      <c r="A471" s="86">
        <v>41</v>
      </c>
      <c r="B471" s="86">
        <v>30</v>
      </c>
      <c r="C471" s="86">
        <v>5</v>
      </c>
      <c r="D471" s="86" t="s">
        <v>9</v>
      </c>
      <c r="E471" s="86" t="s">
        <v>52</v>
      </c>
      <c r="F471" s="132">
        <v>165225.1404</v>
      </c>
      <c r="G471" s="132">
        <v>41801960.521200001</v>
      </c>
      <c r="H471" s="130">
        <v>253</v>
      </c>
      <c r="I471" s="133">
        <f t="shared" si="7"/>
        <v>4956754.2120000003</v>
      </c>
    </row>
    <row r="472" spans="1:9" x14ac:dyDescent="0.25">
      <c r="A472" s="86">
        <v>41</v>
      </c>
      <c r="B472" s="86">
        <v>30.5</v>
      </c>
      <c r="C472" s="86">
        <v>5</v>
      </c>
      <c r="D472" s="86" t="s">
        <v>9</v>
      </c>
      <c r="E472" s="86" t="s">
        <v>52</v>
      </c>
      <c r="F472" s="132">
        <v>152270.1869</v>
      </c>
      <c r="G472" s="132">
        <v>35631223.7346</v>
      </c>
      <c r="H472" s="130">
        <v>234</v>
      </c>
      <c r="I472" s="133">
        <f t="shared" si="7"/>
        <v>4644240.7004500004</v>
      </c>
    </row>
    <row r="473" spans="1:9" x14ac:dyDescent="0.25">
      <c r="A473" s="86">
        <v>41</v>
      </c>
      <c r="B473" s="86">
        <v>26.5</v>
      </c>
      <c r="C473" s="86">
        <v>6</v>
      </c>
      <c r="D473" s="86" t="s">
        <v>9</v>
      </c>
      <c r="E473" s="86" t="s">
        <v>52</v>
      </c>
      <c r="F473" s="132">
        <v>817126.34820000001</v>
      </c>
      <c r="G473" s="132">
        <v>127471710.31919999</v>
      </c>
      <c r="H473" s="130">
        <v>156</v>
      </c>
      <c r="I473" s="133">
        <f t="shared" si="7"/>
        <v>21653848.227299999</v>
      </c>
    </row>
    <row r="474" spans="1:9" x14ac:dyDescent="0.25">
      <c r="A474" s="86">
        <v>41</v>
      </c>
      <c r="B474" s="86">
        <v>27</v>
      </c>
      <c r="C474" s="86">
        <v>6</v>
      </c>
      <c r="D474" s="86" t="s">
        <v>9</v>
      </c>
      <c r="E474" s="86" t="s">
        <v>52</v>
      </c>
      <c r="F474" s="132">
        <v>472868.36580000003</v>
      </c>
      <c r="G474" s="132">
        <v>72348859.967399999</v>
      </c>
      <c r="H474" s="130">
        <v>153</v>
      </c>
      <c r="I474" s="133">
        <f t="shared" si="7"/>
        <v>12767445.876600001</v>
      </c>
    </row>
    <row r="475" spans="1:9" x14ac:dyDescent="0.25">
      <c r="A475" s="86">
        <v>41</v>
      </c>
      <c r="B475" s="86">
        <v>27.5</v>
      </c>
      <c r="C475" s="86">
        <v>6</v>
      </c>
      <c r="D475" s="86" t="s">
        <v>9</v>
      </c>
      <c r="E475" s="86" t="s">
        <v>52</v>
      </c>
      <c r="F475" s="132">
        <v>348963.1298</v>
      </c>
      <c r="G475" s="132">
        <v>47110022.523000002</v>
      </c>
      <c r="H475" s="130">
        <v>135</v>
      </c>
      <c r="I475" s="133">
        <f t="shared" si="7"/>
        <v>9596486.0694999993</v>
      </c>
    </row>
    <row r="476" spans="1:9" x14ac:dyDescent="0.25">
      <c r="A476" s="86">
        <v>41</v>
      </c>
      <c r="B476" s="86">
        <v>28</v>
      </c>
      <c r="C476" s="86">
        <v>6</v>
      </c>
      <c r="D476" s="86" t="s">
        <v>9</v>
      </c>
      <c r="E476" s="86" t="s">
        <v>52</v>
      </c>
      <c r="F476" s="132">
        <v>433123.77059999999</v>
      </c>
      <c r="G476" s="132">
        <v>78684151.658999994</v>
      </c>
      <c r="H476" s="130">
        <v>181.666666666667</v>
      </c>
      <c r="I476" s="133">
        <f t="shared" si="7"/>
        <v>12127465.5768</v>
      </c>
    </row>
    <row r="477" spans="1:9" x14ac:dyDescent="0.25">
      <c r="A477" s="86">
        <v>41</v>
      </c>
      <c r="B477" s="86">
        <v>29</v>
      </c>
      <c r="C477" s="86">
        <v>6</v>
      </c>
      <c r="D477" s="86" t="s">
        <v>9</v>
      </c>
      <c r="E477" s="86" t="s">
        <v>52</v>
      </c>
      <c r="F477" s="132">
        <v>697931.19700000004</v>
      </c>
      <c r="G477" s="132">
        <v>147821827.5246</v>
      </c>
      <c r="H477" s="130">
        <v>211.8</v>
      </c>
      <c r="I477" s="133">
        <f t="shared" si="7"/>
        <v>20240004.713</v>
      </c>
    </row>
    <row r="478" spans="1:9" x14ac:dyDescent="0.25">
      <c r="A478" s="86">
        <v>41</v>
      </c>
      <c r="B478" s="86">
        <v>29.5</v>
      </c>
      <c r="C478" s="86">
        <v>6</v>
      </c>
      <c r="D478" s="86" t="s">
        <v>9</v>
      </c>
      <c r="E478" s="86" t="s">
        <v>52</v>
      </c>
      <c r="F478" s="132">
        <v>1430869.2794999999</v>
      </c>
      <c r="G478" s="132">
        <v>322422544.31400001</v>
      </c>
      <c r="H478" s="130">
        <v>225.333333333333</v>
      </c>
      <c r="I478" s="133">
        <f t="shared" si="7"/>
        <v>42210643.745250002</v>
      </c>
    </row>
    <row r="479" spans="1:9" x14ac:dyDescent="0.25">
      <c r="A479" s="86">
        <v>41</v>
      </c>
      <c r="B479" s="86">
        <v>30</v>
      </c>
      <c r="C479" s="86">
        <v>6</v>
      </c>
      <c r="D479" s="86" t="s">
        <v>9</v>
      </c>
      <c r="E479" s="86" t="s">
        <v>52</v>
      </c>
      <c r="F479" s="132">
        <v>495675.42119999998</v>
      </c>
      <c r="G479" s="132">
        <v>112518320.6124</v>
      </c>
      <c r="H479" s="130">
        <v>227</v>
      </c>
      <c r="I479" s="133">
        <f t="shared" si="7"/>
        <v>14870262.636</v>
      </c>
    </row>
    <row r="480" spans="1:9" x14ac:dyDescent="0.25">
      <c r="A480" s="86">
        <v>41</v>
      </c>
      <c r="B480" s="86">
        <v>30.5</v>
      </c>
      <c r="C480" s="86">
        <v>6</v>
      </c>
      <c r="D480" s="86" t="s">
        <v>9</v>
      </c>
      <c r="E480" s="86" t="s">
        <v>52</v>
      </c>
      <c r="F480" s="132">
        <v>152270.1869</v>
      </c>
      <c r="G480" s="132">
        <v>43853813.827200003</v>
      </c>
      <c r="H480" s="130">
        <v>288</v>
      </c>
      <c r="I480" s="133">
        <f t="shared" si="7"/>
        <v>4644240.7004500004</v>
      </c>
    </row>
    <row r="481" spans="1:9" x14ac:dyDescent="0.25">
      <c r="A481" s="86">
        <v>41</v>
      </c>
      <c r="B481" s="86">
        <v>31.5</v>
      </c>
      <c r="C481" s="86">
        <v>6</v>
      </c>
      <c r="D481" s="86" t="s">
        <v>9</v>
      </c>
      <c r="E481" s="86" t="s">
        <v>52</v>
      </c>
      <c r="F481" s="132">
        <v>168218.99729999999</v>
      </c>
      <c r="G481" s="132">
        <v>43736939.298</v>
      </c>
      <c r="H481" s="130">
        <v>260</v>
      </c>
      <c r="I481" s="133">
        <f t="shared" si="7"/>
        <v>5298898.4149499992</v>
      </c>
    </row>
    <row r="482" spans="1:9" x14ac:dyDescent="0.25">
      <c r="A482" s="86">
        <v>41</v>
      </c>
      <c r="B482" s="86">
        <v>26.5</v>
      </c>
      <c r="C482" s="86">
        <v>7</v>
      </c>
      <c r="D482" s="86" t="s">
        <v>9</v>
      </c>
      <c r="E482" s="86" t="s">
        <v>52</v>
      </c>
      <c r="F482" s="132">
        <v>680938.62349999999</v>
      </c>
      <c r="G482" s="132">
        <v>100097977.65449999</v>
      </c>
      <c r="H482" s="130">
        <v>147</v>
      </c>
      <c r="I482" s="133">
        <f t="shared" si="7"/>
        <v>18044873.522750001</v>
      </c>
    </row>
    <row r="483" spans="1:9" x14ac:dyDescent="0.25">
      <c r="A483" s="86">
        <v>41</v>
      </c>
      <c r="B483" s="86">
        <v>27.5</v>
      </c>
      <c r="C483" s="86">
        <v>7</v>
      </c>
      <c r="D483" s="86" t="s">
        <v>9</v>
      </c>
      <c r="E483" s="86" t="s">
        <v>52</v>
      </c>
      <c r="F483" s="132">
        <v>348963.1298</v>
      </c>
      <c r="G483" s="132">
        <v>68047810.311000004</v>
      </c>
      <c r="H483" s="130">
        <v>195</v>
      </c>
      <c r="I483" s="133">
        <f t="shared" si="7"/>
        <v>9596486.0694999993</v>
      </c>
    </row>
    <row r="484" spans="1:9" x14ac:dyDescent="0.25">
      <c r="A484" s="86">
        <v>41</v>
      </c>
      <c r="B484" s="86">
        <v>28</v>
      </c>
      <c r="C484" s="86">
        <v>7</v>
      </c>
      <c r="D484" s="86" t="s">
        <v>9</v>
      </c>
      <c r="E484" s="86" t="s">
        <v>52</v>
      </c>
      <c r="F484" s="132">
        <v>144374.59020000001</v>
      </c>
      <c r="G484" s="132">
        <v>25843051.645799998</v>
      </c>
      <c r="H484" s="130">
        <v>179</v>
      </c>
      <c r="I484" s="133">
        <f t="shared" si="7"/>
        <v>4042488.5256000003</v>
      </c>
    </row>
    <row r="485" spans="1:9" x14ac:dyDescent="0.25">
      <c r="A485" s="86">
        <v>41</v>
      </c>
      <c r="B485" s="86">
        <v>30</v>
      </c>
      <c r="C485" s="86">
        <v>7</v>
      </c>
      <c r="D485" s="86" t="s">
        <v>9</v>
      </c>
      <c r="E485" s="86" t="s">
        <v>52</v>
      </c>
      <c r="F485" s="132">
        <v>495675.42119999998</v>
      </c>
      <c r="G485" s="132">
        <v>103761388.17120001</v>
      </c>
      <c r="H485" s="130">
        <v>209.333333333333</v>
      </c>
      <c r="I485" s="133">
        <f t="shared" si="7"/>
        <v>14870262.636</v>
      </c>
    </row>
    <row r="486" spans="1:9" x14ac:dyDescent="0.25">
      <c r="A486" s="86">
        <v>41</v>
      </c>
      <c r="B486" s="86">
        <v>29</v>
      </c>
      <c r="C486" s="86">
        <v>8</v>
      </c>
      <c r="D486" s="86" t="s">
        <v>9</v>
      </c>
      <c r="E486" s="86" t="s">
        <v>52</v>
      </c>
      <c r="F486" s="132">
        <v>139586.23939999999</v>
      </c>
      <c r="G486" s="132">
        <v>24846350.613200001</v>
      </c>
      <c r="H486" s="130">
        <v>178</v>
      </c>
      <c r="I486" s="133">
        <f t="shared" si="7"/>
        <v>4048000.9425999997</v>
      </c>
    </row>
    <row r="487" spans="1:9" x14ac:dyDescent="0.25">
      <c r="A487" s="86">
        <v>41</v>
      </c>
      <c r="B487" s="86">
        <v>29.5</v>
      </c>
      <c r="C487" s="86">
        <v>8</v>
      </c>
      <c r="D487" s="86" t="s">
        <v>9</v>
      </c>
      <c r="E487" s="86" t="s">
        <v>52</v>
      </c>
      <c r="F487" s="132">
        <v>158985.4755</v>
      </c>
      <c r="G487" s="132">
        <v>28776371.065499999</v>
      </c>
      <c r="H487" s="130">
        <v>181</v>
      </c>
      <c r="I487" s="133">
        <f t="shared" si="7"/>
        <v>4690071.5272500003</v>
      </c>
    </row>
    <row r="488" spans="1:9" x14ac:dyDescent="0.25">
      <c r="A488" s="86">
        <v>41</v>
      </c>
      <c r="B488" s="86">
        <v>30</v>
      </c>
      <c r="C488" s="86">
        <v>8</v>
      </c>
      <c r="D488" s="86" t="s">
        <v>9</v>
      </c>
      <c r="E488" s="86" t="s">
        <v>52</v>
      </c>
      <c r="F488" s="132">
        <v>165225.1404</v>
      </c>
      <c r="G488" s="132">
        <v>38167007.432400003</v>
      </c>
      <c r="H488" s="130">
        <v>231</v>
      </c>
      <c r="I488" s="133">
        <f t="shared" si="7"/>
        <v>4956754.2120000003</v>
      </c>
    </row>
    <row r="489" spans="1:9" x14ac:dyDescent="0.25">
      <c r="A489" s="86">
        <v>41</v>
      </c>
      <c r="B489" s="86">
        <v>31.5</v>
      </c>
      <c r="C489" s="86">
        <v>12</v>
      </c>
      <c r="D489" s="86" t="s">
        <v>9</v>
      </c>
      <c r="E489" s="86" t="s">
        <v>52</v>
      </c>
      <c r="F489" s="132">
        <v>168218.99729999999</v>
      </c>
      <c r="G489" s="132">
        <v>42054749.325000003</v>
      </c>
      <c r="H489" s="130">
        <v>250</v>
      </c>
      <c r="I489" s="133">
        <f t="shared" si="7"/>
        <v>5298898.4149499992</v>
      </c>
    </row>
    <row r="490" spans="1:9" x14ac:dyDescent="0.25">
      <c r="A490" s="86">
        <v>41</v>
      </c>
      <c r="B490" s="86">
        <v>10</v>
      </c>
      <c r="C490" s="86">
        <v>0</v>
      </c>
      <c r="D490" s="86" t="s">
        <v>8</v>
      </c>
      <c r="E490" s="86" t="s">
        <v>10</v>
      </c>
      <c r="F490" s="132">
        <v>95153.965700000001</v>
      </c>
      <c r="G490" s="132">
        <v>570923.7942</v>
      </c>
      <c r="H490" s="130">
        <v>6</v>
      </c>
      <c r="I490" s="133">
        <f t="shared" si="7"/>
        <v>951539.65700000001</v>
      </c>
    </row>
    <row r="491" spans="1:9" x14ac:dyDescent="0.25">
      <c r="A491" s="86">
        <v>41</v>
      </c>
      <c r="B491" s="86">
        <v>13.5</v>
      </c>
      <c r="C491" s="86">
        <v>1</v>
      </c>
      <c r="D491" s="86" t="s">
        <v>8</v>
      </c>
      <c r="E491" s="86" t="s">
        <v>10</v>
      </c>
      <c r="F491" s="132">
        <v>4209.9656000000004</v>
      </c>
      <c r="G491" s="132">
        <v>58939.518400000001</v>
      </c>
      <c r="H491" s="130">
        <v>14</v>
      </c>
      <c r="I491" s="133">
        <f t="shared" si="7"/>
        <v>56834.535600000003</v>
      </c>
    </row>
    <row r="492" spans="1:9" x14ac:dyDescent="0.25">
      <c r="A492" s="86">
        <v>41</v>
      </c>
      <c r="B492" s="86">
        <v>15</v>
      </c>
      <c r="C492" s="86">
        <v>1</v>
      </c>
      <c r="D492" s="86" t="s">
        <v>8</v>
      </c>
      <c r="E492" s="86" t="s">
        <v>10</v>
      </c>
      <c r="F492" s="132">
        <v>7405.2215999999999</v>
      </c>
      <c r="G492" s="132">
        <v>162914.87520000001</v>
      </c>
      <c r="H492" s="130">
        <v>22</v>
      </c>
      <c r="I492" s="133">
        <f t="shared" si="7"/>
        <v>111078.32399999999</v>
      </c>
    </row>
    <row r="493" spans="1:9" x14ac:dyDescent="0.25">
      <c r="A493" s="86">
        <v>41</v>
      </c>
      <c r="B493" s="86">
        <v>15.5</v>
      </c>
      <c r="C493" s="86">
        <v>1</v>
      </c>
      <c r="D493" s="86" t="s">
        <v>8</v>
      </c>
      <c r="E493" s="86" t="s">
        <v>10</v>
      </c>
      <c r="F493" s="132">
        <v>131063.772</v>
      </c>
      <c r="G493" s="132">
        <v>3460083.5808000001</v>
      </c>
      <c r="H493" s="130">
        <v>26.4</v>
      </c>
      <c r="I493" s="133">
        <f t="shared" si="7"/>
        <v>2031488.466</v>
      </c>
    </row>
    <row r="494" spans="1:9" x14ac:dyDescent="0.25">
      <c r="A494" s="86">
        <v>41</v>
      </c>
      <c r="B494" s="86">
        <v>16</v>
      </c>
      <c r="C494" s="86">
        <v>1</v>
      </c>
      <c r="D494" s="86" t="s">
        <v>8</v>
      </c>
      <c r="E494" s="86" t="s">
        <v>10</v>
      </c>
      <c r="F494" s="132">
        <v>853015.61380000005</v>
      </c>
      <c r="G494" s="132">
        <v>26199765.280999999</v>
      </c>
      <c r="H494" s="130">
        <v>30.714285714285701</v>
      </c>
      <c r="I494" s="133">
        <f t="shared" si="7"/>
        <v>13648249.820800001</v>
      </c>
    </row>
    <row r="495" spans="1:9" x14ac:dyDescent="0.25">
      <c r="A495" s="86">
        <v>41</v>
      </c>
      <c r="B495" s="86">
        <v>16.5</v>
      </c>
      <c r="C495" s="86">
        <v>1</v>
      </c>
      <c r="D495" s="86" t="s">
        <v>8</v>
      </c>
      <c r="E495" s="86" t="s">
        <v>10</v>
      </c>
      <c r="F495" s="132">
        <v>3471524.0630000001</v>
      </c>
      <c r="G495" s="132">
        <v>117833445.33840001</v>
      </c>
      <c r="H495" s="130">
        <v>33.9428571428571</v>
      </c>
      <c r="I495" s="133">
        <f t="shared" si="7"/>
        <v>57280147.039499998</v>
      </c>
    </row>
    <row r="496" spans="1:9" x14ac:dyDescent="0.25">
      <c r="A496" s="86">
        <v>41</v>
      </c>
      <c r="B496" s="86">
        <v>17</v>
      </c>
      <c r="C496" s="86">
        <v>1</v>
      </c>
      <c r="D496" s="86" t="s">
        <v>8</v>
      </c>
      <c r="E496" s="86" t="s">
        <v>10</v>
      </c>
      <c r="F496" s="132">
        <v>1896447.9114999999</v>
      </c>
      <c r="G496" s="132">
        <v>71841909.118000001</v>
      </c>
      <c r="H496" s="130">
        <v>37.882352941176499</v>
      </c>
      <c r="I496" s="133">
        <f t="shared" si="7"/>
        <v>32239614.495499998</v>
      </c>
    </row>
    <row r="497" spans="1:9" x14ac:dyDescent="0.25">
      <c r="A497" s="86">
        <v>41</v>
      </c>
      <c r="B497" s="86">
        <v>17.5</v>
      </c>
      <c r="C497" s="86">
        <v>1</v>
      </c>
      <c r="D497" s="86" t="s">
        <v>8</v>
      </c>
      <c r="E497" s="86" t="s">
        <v>10</v>
      </c>
      <c r="F497" s="132">
        <v>2047795.52</v>
      </c>
      <c r="G497" s="132">
        <v>84215590.760000005</v>
      </c>
      <c r="H497" s="130">
        <v>41.125</v>
      </c>
      <c r="I497" s="133">
        <f t="shared" si="7"/>
        <v>35836421.600000001</v>
      </c>
    </row>
    <row r="498" spans="1:9" x14ac:dyDescent="0.25">
      <c r="A498" s="86">
        <v>41</v>
      </c>
      <c r="B498" s="86">
        <v>18</v>
      </c>
      <c r="C498" s="86">
        <v>1</v>
      </c>
      <c r="D498" s="86" t="s">
        <v>8</v>
      </c>
      <c r="E498" s="86" t="s">
        <v>10</v>
      </c>
      <c r="F498" s="132">
        <v>4635274.2744000005</v>
      </c>
      <c r="G498" s="132">
        <v>204724613.78600001</v>
      </c>
      <c r="H498" s="130">
        <v>44.1666666666667</v>
      </c>
      <c r="I498" s="133">
        <f t="shared" si="7"/>
        <v>83434936.939200014</v>
      </c>
    </row>
    <row r="499" spans="1:9" x14ac:dyDescent="0.25">
      <c r="A499" s="86">
        <v>41</v>
      </c>
      <c r="B499" s="86">
        <v>18.5</v>
      </c>
      <c r="C499" s="86">
        <v>1</v>
      </c>
      <c r="D499" s="86" t="s">
        <v>8</v>
      </c>
      <c r="E499" s="86" t="s">
        <v>10</v>
      </c>
      <c r="F499" s="132">
        <v>8375773.7120000003</v>
      </c>
      <c r="G499" s="132">
        <v>406539116.54619998</v>
      </c>
      <c r="H499" s="130">
        <v>48.537500000000001</v>
      </c>
      <c r="I499" s="133">
        <f t="shared" si="7"/>
        <v>154951813.67199999</v>
      </c>
    </row>
    <row r="500" spans="1:9" x14ac:dyDescent="0.25">
      <c r="A500" s="86">
        <v>41</v>
      </c>
      <c r="B500" s="86">
        <v>19</v>
      </c>
      <c r="C500" s="86">
        <v>1</v>
      </c>
      <c r="D500" s="86" t="s">
        <v>8</v>
      </c>
      <c r="E500" s="86" t="s">
        <v>10</v>
      </c>
      <c r="F500" s="132">
        <v>15928854.525</v>
      </c>
      <c r="G500" s="132">
        <v>845114226.1875</v>
      </c>
      <c r="H500" s="130">
        <v>53.0555555555556</v>
      </c>
      <c r="I500" s="133">
        <f t="shared" si="7"/>
        <v>302648235.97500002</v>
      </c>
    </row>
    <row r="501" spans="1:9" x14ac:dyDescent="0.25">
      <c r="A501" s="86">
        <v>41</v>
      </c>
      <c r="B501" s="86">
        <v>19.5</v>
      </c>
      <c r="C501" s="86">
        <v>1</v>
      </c>
      <c r="D501" s="86" t="s">
        <v>8</v>
      </c>
      <c r="E501" s="86" t="s">
        <v>10</v>
      </c>
      <c r="F501" s="132">
        <v>28030647.222399998</v>
      </c>
      <c r="G501" s="132">
        <v>1593427100.1528001</v>
      </c>
      <c r="H501" s="130">
        <v>56.845890410958901</v>
      </c>
      <c r="I501" s="133">
        <f t="shared" si="7"/>
        <v>546597620.83679998</v>
      </c>
    </row>
    <row r="502" spans="1:9" x14ac:dyDescent="0.25">
      <c r="A502" s="86">
        <v>41</v>
      </c>
      <c r="B502" s="86">
        <v>20</v>
      </c>
      <c r="C502" s="86">
        <v>1</v>
      </c>
      <c r="D502" s="86" t="s">
        <v>8</v>
      </c>
      <c r="E502" s="86" t="s">
        <v>10</v>
      </c>
      <c r="F502" s="132">
        <v>21561767.627799999</v>
      </c>
      <c r="G502" s="132">
        <v>1348144183.8570001</v>
      </c>
      <c r="H502" s="130">
        <v>62.524752475247503</v>
      </c>
      <c r="I502" s="133">
        <f t="shared" si="7"/>
        <v>431235352.55599999</v>
      </c>
    </row>
    <row r="503" spans="1:9" x14ac:dyDescent="0.25">
      <c r="A503" s="86">
        <v>41</v>
      </c>
      <c r="B503" s="86">
        <v>20.5</v>
      </c>
      <c r="C503" s="86">
        <v>1</v>
      </c>
      <c r="D503" s="86" t="s">
        <v>8</v>
      </c>
      <c r="E503" s="86" t="s">
        <v>10</v>
      </c>
      <c r="F503" s="132">
        <v>21256900.886999998</v>
      </c>
      <c r="G503" s="132">
        <v>1407851710.9935</v>
      </c>
      <c r="H503" s="130">
        <v>66.230337078651701</v>
      </c>
      <c r="I503" s="133">
        <f t="shared" si="7"/>
        <v>435766468.18349999</v>
      </c>
    </row>
    <row r="504" spans="1:9" x14ac:dyDescent="0.25">
      <c r="A504" s="86">
        <v>41</v>
      </c>
      <c r="B504" s="86">
        <v>21</v>
      </c>
      <c r="C504" s="86">
        <v>1</v>
      </c>
      <c r="D504" s="86" t="s">
        <v>8</v>
      </c>
      <c r="E504" s="86" t="s">
        <v>10</v>
      </c>
      <c r="F504" s="132">
        <v>18290118.723000001</v>
      </c>
      <c r="G504" s="132">
        <v>1340983315.2360001</v>
      </c>
      <c r="H504" s="130">
        <v>73.317365269461106</v>
      </c>
      <c r="I504" s="133">
        <f t="shared" si="7"/>
        <v>384092493.18300003</v>
      </c>
    </row>
    <row r="505" spans="1:9" x14ac:dyDescent="0.25">
      <c r="A505" s="86">
        <v>41</v>
      </c>
      <c r="B505" s="86">
        <v>21.5</v>
      </c>
      <c r="C505" s="86">
        <v>1</v>
      </c>
      <c r="D505" s="86" t="s">
        <v>8</v>
      </c>
      <c r="E505" s="86" t="s">
        <v>10</v>
      </c>
      <c r="F505" s="132">
        <v>11918982.415999999</v>
      </c>
      <c r="G505" s="132">
        <v>931035058.26800001</v>
      </c>
      <c r="H505" s="130">
        <v>78.113636363636402</v>
      </c>
      <c r="I505" s="133">
        <f t="shared" si="7"/>
        <v>256258121.94399998</v>
      </c>
    </row>
    <row r="506" spans="1:9" x14ac:dyDescent="0.25">
      <c r="A506" s="86">
        <v>41</v>
      </c>
      <c r="B506" s="86">
        <v>22</v>
      </c>
      <c r="C506" s="86">
        <v>1</v>
      </c>
      <c r="D506" s="86" t="s">
        <v>8</v>
      </c>
      <c r="E506" s="86" t="s">
        <v>10</v>
      </c>
      <c r="F506" s="132">
        <v>9129697.5923999995</v>
      </c>
      <c r="G506" s="132">
        <v>786595524.14520001</v>
      </c>
      <c r="H506" s="130">
        <v>86.157894736842096</v>
      </c>
      <c r="I506" s="133">
        <f t="shared" si="7"/>
        <v>200853347.03279999</v>
      </c>
    </row>
    <row r="507" spans="1:9" x14ac:dyDescent="0.25">
      <c r="A507" s="86">
        <v>41</v>
      </c>
      <c r="B507" s="86">
        <v>22.5</v>
      </c>
      <c r="C507" s="86">
        <v>1</v>
      </c>
      <c r="D507" s="86" t="s">
        <v>8</v>
      </c>
      <c r="E507" s="86" t="s">
        <v>10</v>
      </c>
      <c r="F507" s="132">
        <v>3213641.7609999999</v>
      </c>
      <c r="G507" s="132">
        <v>295070743.50999999</v>
      </c>
      <c r="H507" s="130">
        <v>91.818181818181799</v>
      </c>
      <c r="I507" s="133">
        <f t="shared" si="7"/>
        <v>72306939.622500002</v>
      </c>
    </row>
    <row r="508" spans="1:9" x14ac:dyDescent="0.25">
      <c r="A508" s="86">
        <v>41</v>
      </c>
      <c r="B508" s="86">
        <v>23</v>
      </c>
      <c r="C508" s="86">
        <v>1</v>
      </c>
      <c r="D508" s="86" t="s">
        <v>8</v>
      </c>
      <c r="E508" s="86" t="s">
        <v>10</v>
      </c>
      <c r="F508" s="132">
        <v>3256492.7880000002</v>
      </c>
      <c r="G508" s="132">
        <v>332162264.37599999</v>
      </c>
      <c r="H508" s="130">
        <v>102</v>
      </c>
      <c r="I508" s="133">
        <f t="shared" si="7"/>
        <v>74899334.123999998</v>
      </c>
    </row>
    <row r="509" spans="1:9" x14ac:dyDescent="0.25">
      <c r="A509" s="86">
        <v>41</v>
      </c>
      <c r="B509" s="86">
        <v>23.5</v>
      </c>
      <c r="C509" s="86">
        <v>1</v>
      </c>
      <c r="D509" s="86" t="s">
        <v>8</v>
      </c>
      <c r="E509" s="86" t="s">
        <v>10</v>
      </c>
      <c r="F509" s="132">
        <v>1250077.3663999999</v>
      </c>
      <c r="G509" s="132">
        <v>131258123.472</v>
      </c>
      <c r="H509" s="130">
        <v>105</v>
      </c>
      <c r="I509" s="133">
        <f t="shared" si="7"/>
        <v>29376818.110399999</v>
      </c>
    </row>
    <row r="510" spans="1:9" x14ac:dyDescent="0.25">
      <c r="A510" s="86">
        <v>41</v>
      </c>
      <c r="B510" s="86">
        <v>18.5</v>
      </c>
      <c r="C510" s="86">
        <v>2</v>
      </c>
      <c r="D510" s="86" t="s">
        <v>8</v>
      </c>
      <c r="E510" s="86" t="s">
        <v>10</v>
      </c>
      <c r="F510" s="132">
        <v>1675154.7424000001</v>
      </c>
      <c r="G510" s="132">
        <v>84595314.4912</v>
      </c>
      <c r="H510" s="130">
        <v>50.5</v>
      </c>
      <c r="I510" s="133">
        <f t="shared" si="7"/>
        <v>30990362.7344</v>
      </c>
    </row>
    <row r="511" spans="1:9" x14ac:dyDescent="0.25">
      <c r="A511" s="86">
        <v>41</v>
      </c>
      <c r="B511" s="86">
        <v>19</v>
      </c>
      <c r="C511" s="86">
        <v>2</v>
      </c>
      <c r="D511" s="86" t="s">
        <v>8</v>
      </c>
      <c r="E511" s="86" t="s">
        <v>10</v>
      </c>
      <c r="F511" s="132">
        <v>3048114.1375000002</v>
      </c>
      <c r="G511" s="132">
        <v>164696489.6875</v>
      </c>
      <c r="H511" s="130">
        <v>54.0322580645161</v>
      </c>
      <c r="I511" s="133">
        <f t="shared" si="7"/>
        <v>57914168.612500004</v>
      </c>
    </row>
    <row r="512" spans="1:9" x14ac:dyDescent="0.25">
      <c r="A512" s="86">
        <v>41</v>
      </c>
      <c r="B512" s="86">
        <v>19.5</v>
      </c>
      <c r="C512" s="86">
        <v>2</v>
      </c>
      <c r="D512" s="86" t="s">
        <v>8</v>
      </c>
      <c r="E512" s="86" t="s">
        <v>10</v>
      </c>
      <c r="F512" s="132">
        <v>1343935.1407999999</v>
      </c>
      <c r="G512" s="132">
        <v>75260367.884800002</v>
      </c>
      <c r="H512" s="130">
        <v>56</v>
      </c>
      <c r="I512" s="133">
        <f t="shared" si="7"/>
        <v>26206735.2456</v>
      </c>
    </row>
    <row r="513" spans="1:9" x14ac:dyDescent="0.25">
      <c r="A513" s="86">
        <v>41</v>
      </c>
      <c r="B513" s="86">
        <v>20</v>
      </c>
      <c r="C513" s="86">
        <v>2</v>
      </c>
      <c r="D513" s="86" t="s">
        <v>8</v>
      </c>
      <c r="E513" s="86" t="s">
        <v>10</v>
      </c>
      <c r="F513" s="132">
        <v>6084261.1623</v>
      </c>
      <c r="G513" s="132">
        <v>363134324.10780001</v>
      </c>
      <c r="H513" s="130">
        <v>59.684210526315802</v>
      </c>
      <c r="I513" s="133">
        <f t="shared" si="7"/>
        <v>121685223.24599999</v>
      </c>
    </row>
    <row r="514" spans="1:9" x14ac:dyDescent="0.25">
      <c r="A514" s="86">
        <v>41</v>
      </c>
      <c r="B514" s="86">
        <v>20.5</v>
      </c>
      <c r="C514" s="86">
        <v>2</v>
      </c>
      <c r="D514" s="86" t="s">
        <v>8</v>
      </c>
      <c r="E514" s="86" t="s">
        <v>10</v>
      </c>
      <c r="F514" s="132">
        <v>7523509.8645000001</v>
      </c>
      <c r="G514" s="132">
        <v>526168007.34899998</v>
      </c>
      <c r="H514" s="130">
        <v>69.936507936507894</v>
      </c>
      <c r="I514" s="133">
        <f t="shared" si="7"/>
        <v>154231952.22225001</v>
      </c>
    </row>
    <row r="515" spans="1:9" x14ac:dyDescent="0.25">
      <c r="A515" s="86">
        <v>41</v>
      </c>
      <c r="B515" s="86">
        <v>21</v>
      </c>
      <c r="C515" s="86">
        <v>2</v>
      </c>
      <c r="D515" s="86" t="s">
        <v>8</v>
      </c>
      <c r="E515" s="86" t="s">
        <v>10</v>
      </c>
      <c r="F515" s="132">
        <v>9637906.8719999995</v>
      </c>
      <c r="G515" s="132">
        <v>731714270.58899999</v>
      </c>
      <c r="H515" s="130">
        <v>75.920454545454504</v>
      </c>
      <c r="I515" s="133">
        <f t="shared" ref="I515:I578" si="8">B515*F515</f>
        <v>202396044.31199998</v>
      </c>
    </row>
    <row r="516" spans="1:9" x14ac:dyDescent="0.25">
      <c r="A516" s="86">
        <v>41</v>
      </c>
      <c r="B516" s="86">
        <v>21.5</v>
      </c>
      <c r="C516" s="86">
        <v>2</v>
      </c>
      <c r="D516" s="86" t="s">
        <v>8</v>
      </c>
      <c r="E516" s="86" t="s">
        <v>10</v>
      </c>
      <c r="F516" s="132">
        <v>7855692.9560000002</v>
      </c>
      <c r="G516" s="132">
        <v>650261756.58200002</v>
      </c>
      <c r="H516" s="130">
        <v>82.775862068965495</v>
      </c>
      <c r="I516" s="133">
        <f t="shared" si="8"/>
        <v>168897398.55400002</v>
      </c>
    </row>
    <row r="517" spans="1:9" x14ac:dyDescent="0.25">
      <c r="A517" s="86">
        <v>41</v>
      </c>
      <c r="B517" s="86">
        <v>22</v>
      </c>
      <c r="C517" s="86">
        <v>2</v>
      </c>
      <c r="D517" s="86" t="s">
        <v>8</v>
      </c>
      <c r="E517" s="86" t="s">
        <v>10</v>
      </c>
      <c r="F517" s="132">
        <v>14575482.121200001</v>
      </c>
      <c r="G517" s="132">
        <v>1356000347.6712</v>
      </c>
      <c r="H517" s="130">
        <v>93.032967032966994</v>
      </c>
      <c r="I517" s="133">
        <f t="shared" si="8"/>
        <v>320660606.66640002</v>
      </c>
    </row>
    <row r="518" spans="1:9" x14ac:dyDescent="0.25">
      <c r="A518" s="86">
        <v>41</v>
      </c>
      <c r="B518" s="86">
        <v>22.5</v>
      </c>
      <c r="C518" s="86">
        <v>2</v>
      </c>
      <c r="D518" s="86" t="s">
        <v>8</v>
      </c>
      <c r="E518" s="86" t="s">
        <v>10</v>
      </c>
      <c r="F518" s="132">
        <v>10955596.9125</v>
      </c>
      <c r="G518" s="132">
        <v>1068974109.409</v>
      </c>
      <c r="H518" s="130">
        <v>97.573333333333295</v>
      </c>
      <c r="I518" s="133">
        <f t="shared" si="8"/>
        <v>246500930.53125</v>
      </c>
    </row>
    <row r="519" spans="1:9" x14ac:dyDescent="0.25">
      <c r="A519" s="86">
        <v>41</v>
      </c>
      <c r="B519" s="86">
        <v>23</v>
      </c>
      <c r="C519" s="86">
        <v>2</v>
      </c>
      <c r="D519" s="86" t="s">
        <v>8</v>
      </c>
      <c r="E519" s="86" t="s">
        <v>10</v>
      </c>
      <c r="F519" s="132">
        <v>7001459.4941999996</v>
      </c>
      <c r="G519" s="132">
        <v>748504867.32179999</v>
      </c>
      <c r="H519" s="130">
        <v>106.906976744186</v>
      </c>
      <c r="I519" s="133">
        <f t="shared" si="8"/>
        <v>161033568.36659998</v>
      </c>
    </row>
    <row r="520" spans="1:9" x14ac:dyDescent="0.25">
      <c r="A520" s="86">
        <v>41</v>
      </c>
      <c r="B520" s="86">
        <v>23.5</v>
      </c>
      <c r="C520" s="86">
        <v>2</v>
      </c>
      <c r="D520" s="86" t="s">
        <v>8</v>
      </c>
      <c r="E520" s="86" t="s">
        <v>10</v>
      </c>
      <c r="F520" s="132">
        <v>8750541.5647999998</v>
      </c>
      <c r="G520" s="132">
        <v>951933914.51359999</v>
      </c>
      <c r="H520" s="130">
        <v>108.78571428571399</v>
      </c>
      <c r="I520" s="133">
        <f t="shared" si="8"/>
        <v>205637726.7728</v>
      </c>
    </row>
    <row r="521" spans="1:9" x14ac:dyDescent="0.25">
      <c r="A521" s="86">
        <v>41</v>
      </c>
      <c r="B521" s="86">
        <v>24</v>
      </c>
      <c r="C521" s="86">
        <v>2</v>
      </c>
      <c r="D521" s="86" t="s">
        <v>8</v>
      </c>
      <c r="E521" s="86" t="s">
        <v>10</v>
      </c>
      <c r="F521" s="132">
        <v>3843869.6934000002</v>
      </c>
      <c r="G521" s="132">
        <v>465632396.95050001</v>
      </c>
      <c r="H521" s="130">
        <v>121.136363636364</v>
      </c>
      <c r="I521" s="133">
        <f t="shared" si="8"/>
        <v>92252872.641600013</v>
      </c>
    </row>
    <row r="522" spans="1:9" x14ac:dyDescent="0.25">
      <c r="A522" s="86">
        <v>41</v>
      </c>
      <c r="B522" s="86">
        <v>24.5</v>
      </c>
      <c r="C522" s="86">
        <v>2</v>
      </c>
      <c r="D522" s="86" t="s">
        <v>8</v>
      </c>
      <c r="E522" s="86" t="s">
        <v>10</v>
      </c>
      <c r="F522" s="132">
        <v>2603378.7741</v>
      </c>
      <c r="G522" s="132">
        <v>330228584.4993</v>
      </c>
      <c r="H522" s="130">
        <v>126.846153846154</v>
      </c>
      <c r="I522" s="133">
        <f t="shared" si="8"/>
        <v>63782779.965450004</v>
      </c>
    </row>
    <row r="523" spans="1:9" x14ac:dyDescent="0.25">
      <c r="A523" s="86">
        <v>41</v>
      </c>
      <c r="B523" s="86">
        <v>25</v>
      </c>
      <c r="C523" s="86">
        <v>2</v>
      </c>
      <c r="D523" s="86" t="s">
        <v>8</v>
      </c>
      <c r="E523" s="86" t="s">
        <v>10</v>
      </c>
      <c r="F523" s="132">
        <v>1661784.3296999999</v>
      </c>
      <c r="G523" s="132">
        <v>199414119.56400001</v>
      </c>
      <c r="H523" s="130">
        <v>120</v>
      </c>
      <c r="I523" s="133">
        <f t="shared" si="8"/>
        <v>41544608.2425</v>
      </c>
    </row>
    <row r="524" spans="1:9" x14ac:dyDescent="0.25">
      <c r="A524" s="86">
        <v>41</v>
      </c>
      <c r="B524" s="86">
        <v>25.5</v>
      </c>
      <c r="C524" s="86">
        <v>2</v>
      </c>
      <c r="D524" s="86" t="s">
        <v>8</v>
      </c>
      <c r="E524" s="86" t="s">
        <v>10</v>
      </c>
      <c r="F524" s="132">
        <v>148296.19279999999</v>
      </c>
      <c r="G524" s="132">
        <v>23430798.462400001</v>
      </c>
      <c r="H524" s="130">
        <v>158</v>
      </c>
      <c r="I524" s="133">
        <f t="shared" si="8"/>
        <v>3781552.9163999995</v>
      </c>
    </row>
    <row r="525" spans="1:9" x14ac:dyDescent="0.25">
      <c r="A525" s="86">
        <v>41</v>
      </c>
      <c r="B525" s="86">
        <v>26</v>
      </c>
      <c r="C525" s="86">
        <v>2</v>
      </c>
      <c r="D525" s="86" t="s">
        <v>8</v>
      </c>
      <c r="E525" s="86" t="s">
        <v>10</v>
      </c>
      <c r="F525" s="132">
        <v>937186.40399999998</v>
      </c>
      <c r="G525" s="132">
        <v>134954842.176</v>
      </c>
      <c r="H525" s="130">
        <v>144</v>
      </c>
      <c r="I525" s="133">
        <f t="shared" si="8"/>
        <v>24366846.504000001</v>
      </c>
    </row>
    <row r="526" spans="1:9" x14ac:dyDescent="0.25">
      <c r="A526" s="86">
        <v>41</v>
      </c>
      <c r="B526" s="86">
        <v>26.5</v>
      </c>
      <c r="C526" s="86">
        <v>2</v>
      </c>
      <c r="D526" s="86" t="s">
        <v>8</v>
      </c>
      <c r="E526" s="86" t="s">
        <v>10</v>
      </c>
      <c r="F526" s="132">
        <v>272375.44939999998</v>
      </c>
      <c r="G526" s="132">
        <v>35136432.972599998</v>
      </c>
      <c r="H526" s="130">
        <v>129</v>
      </c>
      <c r="I526" s="133">
        <f t="shared" si="8"/>
        <v>7217949.4090999998</v>
      </c>
    </row>
    <row r="527" spans="1:9" x14ac:dyDescent="0.25">
      <c r="A527" s="86">
        <v>41</v>
      </c>
      <c r="B527" s="86">
        <v>22.5</v>
      </c>
      <c r="C527" s="86">
        <v>3</v>
      </c>
      <c r="D527" s="86" t="s">
        <v>8</v>
      </c>
      <c r="E527" s="86" t="s">
        <v>10</v>
      </c>
      <c r="F527" s="132">
        <v>292149.25099999999</v>
      </c>
      <c r="G527" s="132">
        <v>21034746.072000001</v>
      </c>
      <c r="H527" s="130">
        <v>72</v>
      </c>
      <c r="I527" s="133">
        <f t="shared" si="8"/>
        <v>6573358.1475</v>
      </c>
    </row>
    <row r="528" spans="1:9" x14ac:dyDescent="0.25">
      <c r="A528" s="86">
        <v>41</v>
      </c>
      <c r="B528" s="86">
        <v>23</v>
      </c>
      <c r="C528" s="86">
        <v>3</v>
      </c>
      <c r="D528" s="86" t="s">
        <v>8</v>
      </c>
      <c r="E528" s="86" t="s">
        <v>10</v>
      </c>
      <c r="F528" s="132">
        <v>651298.55759999994</v>
      </c>
      <c r="G528" s="132">
        <v>56011675.953599997</v>
      </c>
      <c r="H528" s="130">
        <v>86</v>
      </c>
      <c r="I528" s="133">
        <f t="shared" si="8"/>
        <v>14979866.8248</v>
      </c>
    </row>
    <row r="529" spans="1:9" x14ac:dyDescent="0.25">
      <c r="A529" s="86">
        <v>41</v>
      </c>
      <c r="B529" s="86">
        <v>24</v>
      </c>
      <c r="C529" s="86">
        <v>3</v>
      </c>
      <c r="D529" s="86" t="s">
        <v>8</v>
      </c>
      <c r="E529" s="86" t="s">
        <v>10</v>
      </c>
      <c r="F529" s="132">
        <v>2795541.5951999999</v>
      </c>
      <c r="G529" s="132">
        <v>315896200.25760001</v>
      </c>
      <c r="H529" s="130">
        <v>113</v>
      </c>
      <c r="I529" s="133">
        <f t="shared" si="8"/>
        <v>67092998.284799993</v>
      </c>
    </row>
    <row r="530" spans="1:9" x14ac:dyDescent="0.25">
      <c r="A530" s="86">
        <v>41</v>
      </c>
      <c r="B530" s="86">
        <v>24.5</v>
      </c>
      <c r="C530" s="86">
        <v>3</v>
      </c>
      <c r="D530" s="86" t="s">
        <v>8</v>
      </c>
      <c r="E530" s="86" t="s">
        <v>10</v>
      </c>
      <c r="F530" s="132">
        <v>1201559.4342</v>
      </c>
      <c r="G530" s="132">
        <v>152598048.14340001</v>
      </c>
      <c r="H530" s="130">
        <v>127</v>
      </c>
      <c r="I530" s="133">
        <f t="shared" si="8"/>
        <v>29438206.137900002</v>
      </c>
    </row>
    <row r="531" spans="1:9" x14ac:dyDescent="0.25">
      <c r="A531" s="86">
        <v>41</v>
      </c>
      <c r="B531" s="86">
        <v>25</v>
      </c>
      <c r="C531" s="86">
        <v>3</v>
      </c>
      <c r="D531" s="86" t="s">
        <v>8</v>
      </c>
      <c r="E531" s="86" t="s">
        <v>10</v>
      </c>
      <c r="F531" s="132">
        <v>184642.70329999999</v>
      </c>
      <c r="G531" s="132">
        <v>19756769.2531</v>
      </c>
      <c r="H531" s="130">
        <v>107</v>
      </c>
      <c r="I531" s="133">
        <f t="shared" si="8"/>
        <v>4616067.5824999996</v>
      </c>
    </row>
    <row r="532" spans="1:9" x14ac:dyDescent="0.25">
      <c r="A532" s="86">
        <v>41</v>
      </c>
      <c r="B532" s="86">
        <v>25.5</v>
      </c>
      <c r="C532" s="86">
        <v>3</v>
      </c>
      <c r="D532" s="86" t="s">
        <v>8</v>
      </c>
      <c r="E532" s="86" t="s">
        <v>10</v>
      </c>
      <c r="F532" s="132">
        <v>444888.5784</v>
      </c>
      <c r="G532" s="132">
        <v>66733286.759999998</v>
      </c>
      <c r="H532" s="130">
        <v>150</v>
      </c>
      <c r="I532" s="133">
        <f t="shared" si="8"/>
        <v>11344658.749199999</v>
      </c>
    </row>
    <row r="533" spans="1:9" x14ac:dyDescent="0.25">
      <c r="A533" s="86">
        <v>41</v>
      </c>
      <c r="B533" s="86">
        <v>27</v>
      </c>
      <c r="C533" s="86">
        <v>3</v>
      </c>
      <c r="D533" s="86" t="s">
        <v>8</v>
      </c>
      <c r="E533" s="86" t="s">
        <v>10</v>
      </c>
      <c r="F533" s="132">
        <v>157622.7886</v>
      </c>
      <c r="G533" s="132">
        <v>27741610.7936</v>
      </c>
      <c r="H533" s="130">
        <v>176</v>
      </c>
      <c r="I533" s="133">
        <f t="shared" si="8"/>
        <v>4255815.2922</v>
      </c>
    </row>
    <row r="534" spans="1:9" x14ac:dyDescent="0.25">
      <c r="A534" s="86">
        <v>41</v>
      </c>
      <c r="B534" s="86">
        <v>21.5</v>
      </c>
      <c r="C534" s="86">
        <v>4</v>
      </c>
      <c r="D534" s="86" t="s">
        <v>8</v>
      </c>
      <c r="E534" s="86" t="s">
        <v>10</v>
      </c>
      <c r="F534" s="132">
        <v>1218986.838</v>
      </c>
      <c r="G534" s="132">
        <v>74358197.118000001</v>
      </c>
      <c r="H534" s="130">
        <v>61</v>
      </c>
      <c r="I534" s="133">
        <f t="shared" si="8"/>
        <v>26208217.017000001</v>
      </c>
    </row>
    <row r="535" spans="1:9" x14ac:dyDescent="0.25">
      <c r="A535" s="86">
        <v>41</v>
      </c>
      <c r="B535" s="86">
        <v>24.5</v>
      </c>
      <c r="C535" s="86">
        <v>4</v>
      </c>
      <c r="D535" s="86" t="s">
        <v>8</v>
      </c>
      <c r="E535" s="86" t="s">
        <v>10</v>
      </c>
      <c r="F535" s="132">
        <v>200259.9057</v>
      </c>
      <c r="G535" s="132">
        <v>23029889.155499998</v>
      </c>
      <c r="H535" s="130">
        <v>115</v>
      </c>
      <c r="I535" s="133">
        <f t="shared" si="8"/>
        <v>4906367.6896500001</v>
      </c>
    </row>
    <row r="536" spans="1:9" x14ac:dyDescent="0.25">
      <c r="A536" s="86">
        <v>41</v>
      </c>
      <c r="B536" s="86">
        <v>25.5</v>
      </c>
      <c r="C536" s="86">
        <v>4</v>
      </c>
      <c r="D536" s="86" t="s">
        <v>8</v>
      </c>
      <c r="E536" s="86" t="s">
        <v>10</v>
      </c>
      <c r="F536" s="132">
        <v>296592.38559999998</v>
      </c>
      <c r="G536" s="132">
        <v>42264414.947999999</v>
      </c>
      <c r="H536" s="130">
        <v>142.5</v>
      </c>
      <c r="I536" s="133">
        <f t="shared" si="8"/>
        <v>7563105.832799999</v>
      </c>
    </row>
    <row r="537" spans="1:9" x14ac:dyDescent="0.25">
      <c r="A537" s="86">
        <v>41</v>
      </c>
      <c r="B537" s="86">
        <v>27</v>
      </c>
      <c r="C537" s="86">
        <v>4</v>
      </c>
      <c r="D537" s="86" t="s">
        <v>8</v>
      </c>
      <c r="E537" s="86" t="s">
        <v>10</v>
      </c>
      <c r="F537" s="132">
        <v>157622.7886</v>
      </c>
      <c r="G537" s="132">
        <v>26165382.907600001</v>
      </c>
      <c r="H537" s="130">
        <v>166</v>
      </c>
      <c r="I537" s="133">
        <f t="shared" si="8"/>
        <v>4255815.2922</v>
      </c>
    </row>
    <row r="538" spans="1:9" x14ac:dyDescent="0.25">
      <c r="A538" s="86">
        <v>41</v>
      </c>
      <c r="B538" s="86">
        <v>30</v>
      </c>
      <c r="C538" s="86">
        <v>4</v>
      </c>
      <c r="D538" s="86" t="s">
        <v>8</v>
      </c>
      <c r="E538" s="86" t="s">
        <v>10</v>
      </c>
      <c r="F538" s="132">
        <v>165225.1404</v>
      </c>
      <c r="G538" s="132">
        <v>32218902.377999999</v>
      </c>
      <c r="H538" s="130">
        <v>195</v>
      </c>
      <c r="I538" s="133">
        <f t="shared" si="8"/>
        <v>4956754.2120000003</v>
      </c>
    </row>
    <row r="539" spans="1:9" x14ac:dyDescent="0.25">
      <c r="A539" s="86">
        <v>41</v>
      </c>
      <c r="B539" s="86">
        <v>28.5</v>
      </c>
      <c r="C539" s="86">
        <v>5</v>
      </c>
      <c r="D539" s="86" t="s">
        <v>8</v>
      </c>
      <c r="E539" s="86" t="s">
        <v>10</v>
      </c>
      <c r="F539" s="132">
        <v>256132.75599999999</v>
      </c>
      <c r="G539" s="132">
        <v>48409090.884000003</v>
      </c>
      <c r="H539" s="130">
        <v>189</v>
      </c>
      <c r="I539" s="133">
        <f t="shared" si="8"/>
        <v>7299783.5460000001</v>
      </c>
    </row>
    <row r="540" spans="1:9" x14ac:dyDescent="0.25">
      <c r="A540" s="86">
        <v>41</v>
      </c>
      <c r="B540" s="86">
        <v>27.5</v>
      </c>
      <c r="C540" s="86">
        <v>6</v>
      </c>
      <c r="D540" s="86" t="s">
        <v>8</v>
      </c>
      <c r="E540" s="86" t="s">
        <v>10</v>
      </c>
      <c r="F540" s="132">
        <v>174481.5649</v>
      </c>
      <c r="G540" s="132">
        <v>27742568.8191</v>
      </c>
      <c r="H540" s="130">
        <v>159</v>
      </c>
      <c r="I540" s="133">
        <f t="shared" si="8"/>
        <v>4798243.0347499996</v>
      </c>
    </row>
    <row r="541" spans="1:9" x14ac:dyDescent="0.25">
      <c r="A541" s="86">
        <v>41</v>
      </c>
      <c r="B541" s="86">
        <v>22</v>
      </c>
      <c r="C541" s="86">
        <v>1</v>
      </c>
      <c r="D541" s="86" t="s">
        <v>9</v>
      </c>
      <c r="E541" s="86" t="s">
        <v>10</v>
      </c>
      <c r="F541" s="132">
        <v>1441531.1987999999</v>
      </c>
      <c r="G541" s="132">
        <v>131179339.0908</v>
      </c>
      <c r="H541" s="130">
        <v>91</v>
      </c>
      <c r="I541" s="133">
        <f t="shared" si="8"/>
        <v>31713686.373599999</v>
      </c>
    </row>
    <row r="542" spans="1:9" x14ac:dyDescent="0.25">
      <c r="A542" s="86">
        <v>41</v>
      </c>
      <c r="B542" s="86">
        <v>23</v>
      </c>
      <c r="C542" s="86">
        <v>1</v>
      </c>
      <c r="D542" s="86" t="s">
        <v>9</v>
      </c>
      <c r="E542" s="86" t="s">
        <v>10</v>
      </c>
      <c r="F542" s="132">
        <v>1465421.7546000001</v>
      </c>
      <c r="G542" s="132">
        <v>167058080.0244</v>
      </c>
      <c r="H542" s="130">
        <v>114</v>
      </c>
      <c r="I542" s="133">
        <f t="shared" si="8"/>
        <v>33704700.355800003</v>
      </c>
    </row>
    <row r="543" spans="1:9" x14ac:dyDescent="0.25">
      <c r="A543" s="86">
        <v>41</v>
      </c>
      <c r="B543" s="86">
        <v>22</v>
      </c>
      <c r="C543" s="86">
        <v>2</v>
      </c>
      <c r="D543" s="86" t="s">
        <v>9</v>
      </c>
      <c r="E543" s="86" t="s">
        <v>10</v>
      </c>
      <c r="F543" s="132">
        <v>4965274.1292000003</v>
      </c>
      <c r="G543" s="132">
        <v>458406921.2184</v>
      </c>
      <c r="H543" s="130">
        <v>92.322580645161295</v>
      </c>
      <c r="I543" s="133">
        <f t="shared" si="8"/>
        <v>109236030.84240001</v>
      </c>
    </row>
    <row r="544" spans="1:9" x14ac:dyDescent="0.25">
      <c r="A544" s="86">
        <v>41</v>
      </c>
      <c r="B544" s="86">
        <v>22.5</v>
      </c>
      <c r="C544" s="86">
        <v>2</v>
      </c>
      <c r="D544" s="86" t="s">
        <v>9</v>
      </c>
      <c r="E544" s="86" t="s">
        <v>10</v>
      </c>
      <c r="F544" s="132">
        <v>4236164.1394999996</v>
      </c>
      <c r="G544" s="132">
        <v>412076518.53549999</v>
      </c>
      <c r="H544" s="130">
        <v>97.275862068965495</v>
      </c>
      <c r="I544" s="133">
        <f t="shared" si="8"/>
        <v>95313693.138749987</v>
      </c>
    </row>
    <row r="545" spans="1:9" x14ac:dyDescent="0.25">
      <c r="A545" s="86">
        <v>41</v>
      </c>
      <c r="B545" s="86">
        <v>23</v>
      </c>
      <c r="C545" s="86">
        <v>2</v>
      </c>
      <c r="D545" s="86" t="s">
        <v>9</v>
      </c>
      <c r="E545" s="86" t="s">
        <v>10</v>
      </c>
      <c r="F545" s="132">
        <v>976947.83640000003</v>
      </c>
      <c r="G545" s="132">
        <v>114302896.85879999</v>
      </c>
      <c r="H545" s="130">
        <v>117</v>
      </c>
      <c r="I545" s="133">
        <f t="shared" si="8"/>
        <v>22469800.237199999</v>
      </c>
    </row>
    <row r="546" spans="1:9" x14ac:dyDescent="0.25">
      <c r="A546" s="86">
        <v>41</v>
      </c>
      <c r="B546" s="86">
        <v>23.5</v>
      </c>
      <c r="C546" s="86">
        <v>2</v>
      </c>
      <c r="D546" s="86" t="s">
        <v>9</v>
      </c>
      <c r="E546" s="86" t="s">
        <v>10</v>
      </c>
      <c r="F546" s="132">
        <v>2812674.0743999998</v>
      </c>
      <c r="G546" s="132">
        <v>336895850.24479997</v>
      </c>
      <c r="H546" s="130">
        <v>119.777777777778</v>
      </c>
      <c r="I546" s="133">
        <f t="shared" si="8"/>
        <v>66097840.748399995</v>
      </c>
    </row>
    <row r="547" spans="1:9" x14ac:dyDescent="0.25">
      <c r="A547" s="86">
        <v>41</v>
      </c>
      <c r="B547" s="86">
        <v>24</v>
      </c>
      <c r="C547" s="86">
        <v>2</v>
      </c>
      <c r="D547" s="86" t="s">
        <v>9</v>
      </c>
      <c r="E547" s="86" t="s">
        <v>10</v>
      </c>
      <c r="F547" s="132">
        <v>3669148.3437000001</v>
      </c>
      <c r="G547" s="132">
        <v>478212334.12889999</v>
      </c>
      <c r="H547" s="130">
        <v>130.333333333333</v>
      </c>
      <c r="I547" s="133">
        <f t="shared" si="8"/>
        <v>88059560.248800009</v>
      </c>
    </row>
    <row r="548" spans="1:9" x14ac:dyDescent="0.25">
      <c r="A548" s="86">
        <v>41</v>
      </c>
      <c r="B548" s="86">
        <v>24.5</v>
      </c>
      <c r="C548" s="86">
        <v>2</v>
      </c>
      <c r="D548" s="86" t="s">
        <v>9</v>
      </c>
      <c r="E548" s="86" t="s">
        <v>10</v>
      </c>
      <c r="F548" s="132">
        <v>4605977.8311000001</v>
      </c>
      <c r="G548" s="132">
        <v>592769320.87199998</v>
      </c>
      <c r="H548" s="130">
        <v>128.695652173913</v>
      </c>
      <c r="I548" s="133">
        <f t="shared" si="8"/>
        <v>112846456.86195</v>
      </c>
    </row>
    <row r="549" spans="1:9" x14ac:dyDescent="0.25">
      <c r="A549" s="86">
        <v>41</v>
      </c>
      <c r="B549" s="86">
        <v>25</v>
      </c>
      <c r="C549" s="86">
        <v>2</v>
      </c>
      <c r="D549" s="86" t="s">
        <v>9</v>
      </c>
      <c r="E549" s="86" t="s">
        <v>10</v>
      </c>
      <c r="F549" s="132">
        <v>3508211.3626999999</v>
      </c>
      <c r="G549" s="132">
        <v>543772761.21850002</v>
      </c>
      <c r="H549" s="130">
        <v>155</v>
      </c>
      <c r="I549" s="133">
        <f t="shared" si="8"/>
        <v>87705284.067499995</v>
      </c>
    </row>
    <row r="550" spans="1:9" x14ac:dyDescent="0.25">
      <c r="A550" s="86">
        <v>41</v>
      </c>
      <c r="B550" s="86">
        <v>25.5</v>
      </c>
      <c r="C550" s="86">
        <v>2</v>
      </c>
      <c r="D550" s="86" t="s">
        <v>9</v>
      </c>
      <c r="E550" s="86" t="s">
        <v>10</v>
      </c>
      <c r="F550" s="132">
        <v>2372739.0847999998</v>
      </c>
      <c r="G550" s="132">
        <v>358135305.61199999</v>
      </c>
      <c r="H550" s="130">
        <v>150.9375</v>
      </c>
      <c r="I550" s="133">
        <f t="shared" si="8"/>
        <v>60504846.662399992</v>
      </c>
    </row>
    <row r="551" spans="1:9" x14ac:dyDescent="0.25">
      <c r="A551" s="86">
        <v>41</v>
      </c>
      <c r="B551" s="86">
        <v>26</v>
      </c>
      <c r="C551" s="86">
        <v>2</v>
      </c>
      <c r="D551" s="86" t="s">
        <v>9</v>
      </c>
      <c r="E551" s="86" t="s">
        <v>10</v>
      </c>
      <c r="F551" s="132">
        <v>5623118.4239999996</v>
      </c>
      <c r="G551" s="132">
        <v>953430968.33599997</v>
      </c>
      <c r="H551" s="130">
        <v>169.555555555556</v>
      </c>
      <c r="I551" s="133">
        <f t="shared" si="8"/>
        <v>146201079.02399999</v>
      </c>
    </row>
    <row r="552" spans="1:9" x14ac:dyDescent="0.25">
      <c r="A552" s="86">
        <v>41</v>
      </c>
      <c r="B552" s="86">
        <v>26.5</v>
      </c>
      <c r="C552" s="86">
        <v>2</v>
      </c>
      <c r="D552" s="86" t="s">
        <v>9</v>
      </c>
      <c r="E552" s="86" t="s">
        <v>10</v>
      </c>
      <c r="F552" s="132">
        <v>2723754.4939999999</v>
      </c>
      <c r="G552" s="132">
        <v>461540199.00830001</v>
      </c>
      <c r="H552" s="130">
        <v>169.45</v>
      </c>
      <c r="I552" s="133">
        <f t="shared" si="8"/>
        <v>72179494.091000006</v>
      </c>
    </row>
    <row r="553" spans="1:9" x14ac:dyDescent="0.25">
      <c r="A553" s="86">
        <v>41</v>
      </c>
      <c r="B553" s="86">
        <v>27</v>
      </c>
      <c r="C553" s="86">
        <v>2</v>
      </c>
      <c r="D553" s="86" t="s">
        <v>9</v>
      </c>
      <c r="E553" s="86" t="s">
        <v>10</v>
      </c>
      <c r="F553" s="132">
        <v>2364341.8289999999</v>
      </c>
      <c r="G553" s="132">
        <v>418961372.0988</v>
      </c>
      <c r="H553" s="130">
        <v>177.2</v>
      </c>
      <c r="I553" s="133">
        <f t="shared" si="8"/>
        <v>63837229.383000001</v>
      </c>
    </row>
    <row r="554" spans="1:9" x14ac:dyDescent="0.25">
      <c r="A554" s="86">
        <v>41</v>
      </c>
      <c r="B554" s="86">
        <v>27.5</v>
      </c>
      <c r="C554" s="86">
        <v>2</v>
      </c>
      <c r="D554" s="86" t="s">
        <v>9</v>
      </c>
      <c r="E554" s="86" t="s">
        <v>10</v>
      </c>
      <c r="F554" s="132">
        <v>1570334.0841000001</v>
      </c>
      <c r="G554" s="132">
        <v>293477992.16180003</v>
      </c>
      <c r="H554" s="130">
        <v>186.888888888889</v>
      </c>
      <c r="I554" s="133">
        <f t="shared" si="8"/>
        <v>43184187.312750004</v>
      </c>
    </row>
    <row r="555" spans="1:9" x14ac:dyDescent="0.25">
      <c r="A555" s="86">
        <v>41</v>
      </c>
      <c r="B555" s="86">
        <v>28</v>
      </c>
      <c r="C555" s="86">
        <v>2</v>
      </c>
      <c r="D555" s="86" t="s">
        <v>9</v>
      </c>
      <c r="E555" s="86" t="s">
        <v>10</v>
      </c>
      <c r="F555" s="132">
        <v>433123.77059999999</v>
      </c>
      <c r="G555" s="132">
        <v>92255363.137799993</v>
      </c>
      <c r="H555" s="130">
        <v>213</v>
      </c>
      <c r="I555" s="133">
        <f t="shared" si="8"/>
        <v>12127465.5768</v>
      </c>
    </row>
    <row r="556" spans="1:9" x14ac:dyDescent="0.25">
      <c r="A556" s="86">
        <v>41</v>
      </c>
      <c r="B556" s="86">
        <v>28.5</v>
      </c>
      <c r="C556" s="86">
        <v>2</v>
      </c>
      <c r="D556" s="86" t="s">
        <v>9</v>
      </c>
      <c r="E556" s="86" t="s">
        <v>10</v>
      </c>
      <c r="F556" s="132">
        <v>128066.378</v>
      </c>
      <c r="G556" s="132">
        <v>28814935.050000001</v>
      </c>
      <c r="H556" s="130">
        <v>225</v>
      </c>
      <c r="I556" s="133">
        <f t="shared" si="8"/>
        <v>3649891.773</v>
      </c>
    </row>
    <row r="557" spans="1:9" x14ac:dyDescent="0.25">
      <c r="A557" s="86">
        <v>41</v>
      </c>
      <c r="B557" s="86">
        <v>22.5</v>
      </c>
      <c r="C557" s="86">
        <v>3</v>
      </c>
      <c r="D557" s="86" t="s">
        <v>9</v>
      </c>
      <c r="E557" s="86" t="s">
        <v>10</v>
      </c>
      <c r="F557" s="132">
        <v>1314671.6295</v>
      </c>
      <c r="G557" s="132">
        <v>144613879.245</v>
      </c>
      <c r="H557" s="130">
        <v>110</v>
      </c>
      <c r="I557" s="133">
        <f t="shared" si="8"/>
        <v>29580111.66375</v>
      </c>
    </row>
    <row r="558" spans="1:9" x14ac:dyDescent="0.25">
      <c r="A558" s="86">
        <v>41</v>
      </c>
      <c r="B558" s="86">
        <v>23</v>
      </c>
      <c r="C558" s="86">
        <v>3</v>
      </c>
      <c r="D558" s="86" t="s">
        <v>9</v>
      </c>
      <c r="E558" s="86" t="s">
        <v>10</v>
      </c>
      <c r="F558" s="132">
        <v>162824.63939999999</v>
      </c>
      <c r="G558" s="132">
        <v>12537497.2338</v>
      </c>
      <c r="H558" s="130">
        <v>77</v>
      </c>
      <c r="I558" s="133">
        <f t="shared" si="8"/>
        <v>3744966.7061999999</v>
      </c>
    </row>
    <row r="559" spans="1:9" x14ac:dyDescent="0.25">
      <c r="A559" s="86">
        <v>41</v>
      </c>
      <c r="B559" s="86">
        <v>24</v>
      </c>
      <c r="C559" s="86">
        <v>3</v>
      </c>
      <c r="D559" s="86" t="s">
        <v>9</v>
      </c>
      <c r="E559" s="86" t="s">
        <v>10</v>
      </c>
      <c r="F559" s="132">
        <v>174721.34969999999</v>
      </c>
      <c r="G559" s="132">
        <v>15375478.773600001</v>
      </c>
      <c r="H559" s="130">
        <v>88</v>
      </c>
      <c r="I559" s="133">
        <f t="shared" si="8"/>
        <v>4193312.3927999996</v>
      </c>
    </row>
    <row r="560" spans="1:9" x14ac:dyDescent="0.25">
      <c r="A560" s="86">
        <v>41</v>
      </c>
      <c r="B560" s="86">
        <v>24.5</v>
      </c>
      <c r="C560" s="86">
        <v>3</v>
      </c>
      <c r="D560" s="86" t="s">
        <v>9</v>
      </c>
      <c r="E560" s="86" t="s">
        <v>10</v>
      </c>
      <c r="F560" s="132">
        <v>2202858.9627</v>
      </c>
      <c r="G560" s="132">
        <v>257333978.82449999</v>
      </c>
      <c r="H560" s="130">
        <v>116.818181818182</v>
      </c>
      <c r="I560" s="133">
        <f t="shared" si="8"/>
        <v>53970044.586149998</v>
      </c>
    </row>
    <row r="561" spans="1:9" x14ac:dyDescent="0.25">
      <c r="A561" s="86">
        <v>41</v>
      </c>
      <c r="B561" s="86">
        <v>25</v>
      </c>
      <c r="C561" s="86">
        <v>3</v>
      </c>
      <c r="D561" s="86" t="s">
        <v>9</v>
      </c>
      <c r="E561" s="86" t="s">
        <v>10</v>
      </c>
      <c r="F561" s="132">
        <v>2215712.4396000002</v>
      </c>
      <c r="G561" s="132">
        <v>307614743.69779998</v>
      </c>
      <c r="H561" s="130">
        <v>138.833333333333</v>
      </c>
      <c r="I561" s="133">
        <f t="shared" si="8"/>
        <v>55392810.990000002</v>
      </c>
    </row>
    <row r="562" spans="1:9" x14ac:dyDescent="0.25">
      <c r="A562" s="86">
        <v>41</v>
      </c>
      <c r="B562" s="86">
        <v>25.5</v>
      </c>
      <c r="C562" s="86">
        <v>3</v>
      </c>
      <c r="D562" s="86" t="s">
        <v>9</v>
      </c>
      <c r="E562" s="86" t="s">
        <v>10</v>
      </c>
      <c r="F562" s="132">
        <v>741480.96400000004</v>
      </c>
      <c r="G562" s="132">
        <v>112260217.9496</v>
      </c>
      <c r="H562" s="130">
        <v>151.4</v>
      </c>
      <c r="I562" s="133">
        <f t="shared" si="8"/>
        <v>18907764.582000002</v>
      </c>
    </row>
    <row r="563" spans="1:9" x14ac:dyDescent="0.25">
      <c r="A563" s="86">
        <v>41</v>
      </c>
      <c r="B563" s="86">
        <v>26</v>
      </c>
      <c r="C563" s="86">
        <v>3</v>
      </c>
      <c r="D563" s="86" t="s">
        <v>9</v>
      </c>
      <c r="E563" s="86" t="s">
        <v>10</v>
      </c>
      <c r="F563" s="132">
        <v>937186.40399999998</v>
      </c>
      <c r="G563" s="132">
        <v>170099332.32600001</v>
      </c>
      <c r="H563" s="130">
        <v>181.5</v>
      </c>
      <c r="I563" s="133">
        <f t="shared" si="8"/>
        <v>24366846.504000001</v>
      </c>
    </row>
    <row r="564" spans="1:9" x14ac:dyDescent="0.25">
      <c r="A564" s="86">
        <v>41</v>
      </c>
      <c r="B564" s="86">
        <v>27</v>
      </c>
      <c r="C564" s="86">
        <v>3</v>
      </c>
      <c r="D564" s="86" t="s">
        <v>9</v>
      </c>
      <c r="E564" s="86" t="s">
        <v>10</v>
      </c>
      <c r="F564" s="132">
        <v>315245.5772</v>
      </c>
      <c r="G564" s="132">
        <v>55167976.009999998</v>
      </c>
      <c r="H564" s="130">
        <v>175</v>
      </c>
      <c r="I564" s="133">
        <f t="shared" si="8"/>
        <v>8511630.5844000001</v>
      </c>
    </row>
    <row r="565" spans="1:9" x14ac:dyDescent="0.25">
      <c r="A565" s="86">
        <v>41</v>
      </c>
      <c r="B565" s="86">
        <v>27.5</v>
      </c>
      <c r="C565" s="86">
        <v>3</v>
      </c>
      <c r="D565" s="86" t="s">
        <v>9</v>
      </c>
      <c r="E565" s="86" t="s">
        <v>10</v>
      </c>
      <c r="F565" s="132">
        <v>872407.82449999999</v>
      </c>
      <c r="G565" s="132">
        <v>164885078.83050001</v>
      </c>
      <c r="H565" s="130">
        <v>189</v>
      </c>
      <c r="I565" s="133">
        <f t="shared" si="8"/>
        <v>23991215.173749998</v>
      </c>
    </row>
    <row r="566" spans="1:9" x14ac:dyDescent="0.25">
      <c r="A566" s="86">
        <v>41</v>
      </c>
      <c r="B566" s="86">
        <v>28</v>
      </c>
      <c r="C566" s="86">
        <v>3</v>
      </c>
      <c r="D566" s="86" t="s">
        <v>9</v>
      </c>
      <c r="E566" s="86" t="s">
        <v>10</v>
      </c>
      <c r="F566" s="132">
        <v>288749.18040000001</v>
      </c>
      <c r="G566" s="132">
        <v>60204204.113399997</v>
      </c>
      <c r="H566" s="130">
        <v>208.5</v>
      </c>
      <c r="I566" s="133">
        <f t="shared" si="8"/>
        <v>8084977.0512000006</v>
      </c>
    </row>
    <row r="567" spans="1:9" x14ac:dyDescent="0.25">
      <c r="A567" s="86">
        <v>41</v>
      </c>
      <c r="B567" s="86">
        <v>28.5</v>
      </c>
      <c r="C567" s="86">
        <v>3</v>
      </c>
      <c r="D567" s="86" t="s">
        <v>9</v>
      </c>
      <c r="E567" s="86" t="s">
        <v>10</v>
      </c>
      <c r="F567" s="132">
        <v>256132.75599999999</v>
      </c>
      <c r="G567" s="132">
        <v>53019480.491999999</v>
      </c>
      <c r="H567" s="130">
        <v>207</v>
      </c>
      <c r="I567" s="133">
        <f t="shared" si="8"/>
        <v>7299783.5460000001</v>
      </c>
    </row>
    <row r="568" spans="1:9" x14ac:dyDescent="0.25">
      <c r="A568" s="86">
        <v>41</v>
      </c>
      <c r="B568" s="86">
        <v>29</v>
      </c>
      <c r="C568" s="86">
        <v>3</v>
      </c>
      <c r="D568" s="86" t="s">
        <v>9</v>
      </c>
      <c r="E568" s="86" t="s">
        <v>10</v>
      </c>
      <c r="F568" s="132">
        <v>139586.23939999999</v>
      </c>
      <c r="G568" s="132">
        <v>32663180.0196</v>
      </c>
      <c r="H568" s="130">
        <v>234</v>
      </c>
      <c r="I568" s="133">
        <f t="shared" si="8"/>
        <v>4048000.9425999997</v>
      </c>
    </row>
    <row r="569" spans="1:9" x14ac:dyDescent="0.25">
      <c r="A569" s="86">
        <v>41</v>
      </c>
      <c r="B569" s="86">
        <v>31.5</v>
      </c>
      <c r="C569" s="86">
        <v>3</v>
      </c>
      <c r="D569" s="86" t="s">
        <v>9</v>
      </c>
      <c r="E569" s="86" t="s">
        <v>10</v>
      </c>
      <c r="F569" s="132">
        <v>504656.99190000002</v>
      </c>
      <c r="G569" s="132">
        <v>87473878.596000001</v>
      </c>
      <c r="H569" s="130">
        <v>173.333333333333</v>
      </c>
      <c r="I569" s="133">
        <f t="shared" si="8"/>
        <v>15896695.24485</v>
      </c>
    </row>
    <row r="570" spans="1:9" x14ac:dyDescent="0.25">
      <c r="A570" s="86">
        <v>41</v>
      </c>
      <c r="B570" s="86">
        <v>25.5</v>
      </c>
      <c r="C570" s="86">
        <v>4</v>
      </c>
      <c r="D570" s="86" t="s">
        <v>9</v>
      </c>
      <c r="E570" s="86" t="s">
        <v>10</v>
      </c>
      <c r="F570" s="132">
        <v>1631258.1207999999</v>
      </c>
      <c r="G570" s="132">
        <v>229117617.87599999</v>
      </c>
      <c r="H570" s="130">
        <v>140.45454545454501</v>
      </c>
      <c r="I570" s="133">
        <f t="shared" si="8"/>
        <v>41597082.080399998</v>
      </c>
    </row>
    <row r="571" spans="1:9" x14ac:dyDescent="0.25">
      <c r="A571" s="86">
        <v>41</v>
      </c>
      <c r="B571" s="86">
        <v>26.5</v>
      </c>
      <c r="C571" s="86">
        <v>4</v>
      </c>
      <c r="D571" s="86" t="s">
        <v>9</v>
      </c>
      <c r="E571" s="86" t="s">
        <v>10</v>
      </c>
      <c r="F571" s="132">
        <v>680938.62349999999</v>
      </c>
      <c r="G571" s="132">
        <v>101187479.45209999</v>
      </c>
      <c r="H571" s="130">
        <v>148.6</v>
      </c>
      <c r="I571" s="133">
        <f t="shared" si="8"/>
        <v>18044873.522750001</v>
      </c>
    </row>
    <row r="572" spans="1:9" x14ac:dyDescent="0.25">
      <c r="A572" s="86">
        <v>41</v>
      </c>
      <c r="B572" s="86">
        <v>27.5</v>
      </c>
      <c r="C572" s="86">
        <v>4</v>
      </c>
      <c r="D572" s="86" t="s">
        <v>9</v>
      </c>
      <c r="E572" s="86" t="s">
        <v>10</v>
      </c>
      <c r="F572" s="132">
        <v>174481.5649</v>
      </c>
      <c r="G572" s="132">
        <v>31232200.1171</v>
      </c>
      <c r="H572" s="130">
        <v>179</v>
      </c>
      <c r="I572" s="133">
        <f t="shared" si="8"/>
        <v>4798243.0347499996</v>
      </c>
    </row>
    <row r="573" spans="1:9" x14ac:dyDescent="0.25">
      <c r="A573" s="86">
        <v>41</v>
      </c>
      <c r="B573" s="86">
        <v>28</v>
      </c>
      <c r="C573" s="86">
        <v>4</v>
      </c>
      <c r="D573" s="86" t="s">
        <v>9</v>
      </c>
      <c r="E573" s="86" t="s">
        <v>10</v>
      </c>
      <c r="F573" s="132">
        <v>433123.77059999999</v>
      </c>
      <c r="G573" s="132">
        <v>74930412.313800007</v>
      </c>
      <c r="H573" s="130">
        <v>173</v>
      </c>
      <c r="I573" s="133">
        <f t="shared" si="8"/>
        <v>12127465.5768</v>
      </c>
    </row>
    <row r="574" spans="1:9" x14ac:dyDescent="0.25">
      <c r="A574" s="86">
        <v>41</v>
      </c>
      <c r="B574" s="86">
        <v>28.5</v>
      </c>
      <c r="C574" s="86">
        <v>4</v>
      </c>
      <c r="D574" s="86" t="s">
        <v>9</v>
      </c>
      <c r="E574" s="86" t="s">
        <v>10</v>
      </c>
      <c r="F574" s="132">
        <v>384199.13400000002</v>
      </c>
      <c r="G574" s="132">
        <v>76967893.178000003</v>
      </c>
      <c r="H574" s="130">
        <v>200.333333333333</v>
      </c>
      <c r="I574" s="133">
        <f t="shared" si="8"/>
        <v>10949675.319</v>
      </c>
    </row>
    <row r="575" spans="1:9" x14ac:dyDescent="0.25">
      <c r="A575" s="86">
        <v>41</v>
      </c>
      <c r="B575" s="86">
        <v>26</v>
      </c>
      <c r="C575" s="86">
        <v>5</v>
      </c>
      <c r="D575" s="86" t="s">
        <v>9</v>
      </c>
      <c r="E575" s="86" t="s">
        <v>10</v>
      </c>
      <c r="F575" s="132">
        <v>156197.734</v>
      </c>
      <c r="G575" s="132">
        <v>19524716.75</v>
      </c>
      <c r="H575" s="130">
        <v>125</v>
      </c>
      <c r="I575" s="133">
        <f t="shared" si="8"/>
        <v>4061141.0839999998</v>
      </c>
    </row>
    <row r="576" spans="1:9" x14ac:dyDescent="0.25">
      <c r="A576" s="86">
        <v>41</v>
      </c>
      <c r="B576" s="86">
        <v>27</v>
      </c>
      <c r="C576" s="86">
        <v>5</v>
      </c>
      <c r="D576" s="86" t="s">
        <v>9</v>
      </c>
      <c r="E576" s="86" t="s">
        <v>10</v>
      </c>
      <c r="F576" s="132">
        <v>472868.36580000003</v>
      </c>
      <c r="G576" s="132">
        <v>69669272.561199993</v>
      </c>
      <c r="H576" s="130">
        <v>147.333333333333</v>
      </c>
      <c r="I576" s="133">
        <f t="shared" si="8"/>
        <v>12767445.876600001</v>
      </c>
    </row>
    <row r="577" spans="1:9" x14ac:dyDescent="0.25">
      <c r="A577" s="86">
        <v>41</v>
      </c>
      <c r="B577" s="86">
        <v>27.5</v>
      </c>
      <c r="C577" s="86">
        <v>5</v>
      </c>
      <c r="D577" s="86" t="s">
        <v>9</v>
      </c>
      <c r="E577" s="86" t="s">
        <v>10</v>
      </c>
      <c r="F577" s="132">
        <v>1570334.0841000001</v>
      </c>
      <c r="G577" s="132">
        <v>312496482.73589998</v>
      </c>
      <c r="H577" s="130">
        <v>199</v>
      </c>
      <c r="I577" s="133">
        <f t="shared" si="8"/>
        <v>43184187.312750004</v>
      </c>
    </row>
    <row r="578" spans="1:9" x14ac:dyDescent="0.25">
      <c r="A578" s="86">
        <v>41</v>
      </c>
      <c r="B578" s="86">
        <v>30</v>
      </c>
      <c r="C578" s="86">
        <v>5</v>
      </c>
      <c r="D578" s="86" t="s">
        <v>9</v>
      </c>
      <c r="E578" s="86" t="s">
        <v>10</v>
      </c>
      <c r="F578" s="132">
        <v>495675.42119999998</v>
      </c>
      <c r="G578" s="132">
        <v>138623892.7956</v>
      </c>
      <c r="H578" s="130">
        <v>279.66666666666703</v>
      </c>
      <c r="I578" s="133">
        <f t="shared" si="8"/>
        <v>14870262.636</v>
      </c>
    </row>
    <row r="579" spans="1:9" x14ac:dyDescent="0.25">
      <c r="A579" s="86">
        <v>41</v>
      </c>
      <c r="B579" s="86">
        <v>30.5</v>
      </c>
      <c r="C579" s="86">
        <v>5</v>
      </c>
      <c r="D579" s="86" t="s">
        <v>9</v>
      </c>
      <c r="E579" s="86" t="s">
        <v>10</v>
      </c>
      <c r="F579" s="132">
        <v>152270.1869</v>
      </c>
      <c r="G579" s="132">
        <v>40503869.715400003</v>
      </c>
      <c r="H579" s="130">
        <v>266</v>
      </c>
      <c r="I579" s="133">
        <f t="shared" ref="I579:I642" si="9">B579*F579</f>
        <v>4644240.7004500004</v>
      </c>
    </row>
    <row r="580" spans="1:9" x14ac:dyDescent="0.25">
      <c r="A580" s="86">
        <v>41</v>
      </c>
      <c r="B580" s="86">
        <v>28.5</v>
      </c>
      <c r="C580" s="86">
        <v>6</v>
      </c>
      <c r="D580" s="86" t="s">
        <v>9</v>
      </c>
      <c r="E580" s="86" t="s">
        <v>10</v>
      </c>
      <c r="F580" s="132">
        <v>128066.378</v>
      </c>
      <c r="G580" s="132">
        <v>25869408.355999999</v>
      </c>
      <c r="H580" s="130">
        <v>202</v>
      </c>
      <c r="I580" s="133">
        <f t="shared" si="9"/>
        <v>3649891.773</v>
      </c>
    </row>
    <row r="581" spans="1:9" x14ac:dyDescent="0.25">
      <c r="A581" s="86">
        <v>41</v>
      </c>
      <c r="B581" s="86">
        <v>29.5</v>
      </c>
      <c r="C581" s="86">
        <v>6</v>
      </c>
      <c r="D581" s="86" t="s">
        <v>9</v>
      </c>
      <c r="E581" s="86" t="s">
        <v>10</v>
      </c>
      <c r="F581" s="132">
        <v>635941.902</v>
      </c>
      <c r="G581" s="132">
        <v>123372728.98800001</v>
      </c>
      <c r="H581" s="130">
        <v>194</v>
      </c>
      <c r="I581" s="133">
        <f t="shared" si="9"/>
        <v>18760286.109000001</v>
      </c>
    </row>
    <row r="582" spans="1:9" x14ac:dyDescent="0.25">
      <c r="A582" s="86">
        <v>41</v>
      </c>
      <c r="B582" s="86">
        <v>30.5</v>
      </c>
      <c r="C582" s="86">
        <v>7</v>
      </c>
      <c r="D582" s="86" t="s">
        <v>9</v>
      </c>
      <c r="E582" s="86" t="s">
        <v>10</v>
      </c>
      <c r="F582" s="132">
        <v>456810.56069999997</v>
      </c>
      <c r="G582" s="132">
        <v>116791233.3523</v>
      </c>
      <c r="H582" s="130">
        <v>255.666666666667</v>
      </c>
      <c r="I582" s="133">
        <f t="shared" si="9"/>
        <v>13932722.101349998</v>
      </c>
    </row>
    <row r="583" spans="1:9" x14ac:dyDescent="0.25">
      <c r="A583" s="86">
        <v>41</v>
      </c>
      <c r="B583" s="86">
        <v>30</v>
      </c>
      <c r="C583" s="86">
        <v>8</v>
      </c>
      <c r="D583" s="86" t="s">
        <v>9</v>
      </c>
      <c r="E583" s="86" t="s">
        <v>10</v>
      </c>
      <c r="F583" s="132">
        <v>165225.1404</v>
      </c>
      <c r="G583" s="132">
        <v>38001782.292000003</v>
      </c>
      <c r="H583" s="130">
        <v>230</v>
      </c>
      <c r="I583" s="133">
        <f t="shared" si="9"/>
        <v>4956754.2120000003</v>
      </c>
    </row>
    <row r="584" spans="1:9" x14ac:dyDescent="0.25">
      <c r="A584" s="86">
        <v>42</v>
      </c>
      <c r="B584" s="86">
        <v>14</v>
      </c>
      <c r="C584" s="86">
        <v>1</v>
      </c>
      <c r="D584" s="86" t="s">
        <v>8</v>
      </c>
      <c r="E584" s="1" t="s">
        <v>10</v>
      </c>
      <c r="F584" s="132">
        <v>2606553.3689999999</v>
      </c>
      <c r="G584" s="132">
        <v>52131067.380000003</v>
      </c>
      <c r="H584" s="130">
        <v>20</v>
      </c>
      <c r="I584" s="133">
        <f t="shared" si="9"/>
        <v>36491747.166000001</v>
      </c>
    </row>
    <row r="585" spans="1:9" x14ac:dyDescent="0.25">
      <c r="A585" s="86">
        <v>42</v>
      </c>
      <c r="B585" s="86">
        <v>14.5</v>
      </c>
      <c r="C585" s="86">
        <v>1</v>
      </c>
      <c r="D585" s="86" t="s">
        <v>8</v>
      </c>
      <c r="E585" s="86" t="s">
        <v>10</v>
      </c>
      <c r="F585" s="132">
        <v>359412.48019999999</v>
      </c>
      <c r="G585" s="132">
        <v>7188249.6040000003</v>
      </c>
      <c r="H585" s="130">
        <v>20</v>
      </c>
      <c r="I585" s="133">
        <f t="shared" si="9"/>
        <v>5211480.9628999997</v>
      </c>
    </row>
    <row r="586" spans="1:9" x14ac:dyDescent="0.25">
      <c r="A586" s="86">
        <v>42</v>
      </c>
      <c r="B586" s="86">
        <v>16</v>
      </c>
      <c r="C586" s="86">
        <v>1</v>
      </c>
      <c r="D586" s="86" t="s">
        <v>8</v>
      </c>
      <c r="E586" s="1" t="s">
        <v>10</v>
      </c>
      <c r="F586" s="132">
        <v>309809.52370000002</v>
      </c>
      <c r="G586" s="132">
        <v>10533523.8058</v>
      </c>
      <c r="H586" s="130">
        <v>34</v>
      </c>
      <c r="I586" s="133">
        <f t="shared" si="9"/>
        <v>4956952.3792000003</v>
      </c>
    </row>
    <row r="587" spans="1:9" x14ac:dyDescent="0.25">
      <c r="A587" s="86">
        <v>42</v>
      </c>
      <c r="B587" s="86">
        <v>17.5</v>
      </c>
      <c r="C587" s="86">
        <v>1</v>
      </c>
      <c r="D587" s="86" t="s">
        <v>8</v>
      </c>
      <c r="E587" s="1" t="s">
        <v>10</v>
      </c>
      <c r="F587" s="132">
        <v>5380367.1402000003</v>
      </c>
      <c r="G587" s="132">
        <v>231355787.02860001</v>
      </c>
      <c r="H587" s="130">
        <v>43</v>
      </c>
      <c r="I587" s="133">
        <f t="shared" si="9"/>
        <v>94156424.953500003</v>
      </c>
    </row>
    <row r="588" spans="1:9" x14ac:dyDescent="0.25">
      <c r="A588" s="86">
        <v>42</v>
      </c>
      <c r="B588" s="86">
        <v>19</v>
      </c>
      <c r="C588" s="86">
        <v>1</v>
      </c>
      <c r="D588" s="86" t="s">
        <v>8</v>
      </c>
      <c r="E588" s="1" t="s">
        <v>10</v>
      </c>
      <c r="F588" s="132">
        <v>175994.4933</v>
      </c>
      <c r="G588" s="132">
        <v>10031686.118100001</v>
      </c>
      <c r="H588" s="130">
        <v>57</v>
      </c>
      <c r="I588" s="133">
        <f t="shared" si="9"/>
        <v>3343895.3727000002</v>
      </c>
    </row>
    <row r="589" spans="1:9" x14ac:dyDescent="0.25">
      <c r="A589" s="86">
        <v>42</v>
      </c>
      <c r="B589" s="86">
        <v>19.5</v>
      </c>
      <c r="C589" s="86">
        <v>1</v>
      </c>
      <c r="D589" s="86" t="s">
        <v>8</v>
      </c>
      <c r="E589" s="1" t="s">
        <v>10</v>
      </c>
      <c r="F589" s="132">
        <v>613012.60710000002</v>
      </c>
      <c r="G589" s="132">
        <v>34941718.604699999</v>
      </c>
      <c r="H589" s="130">
        <v>57</v>
      </c>
      <c r="I589" s="133">
        <f t="shared" si="9"/>
        <v>11953745.83845</v>
      </c>
    </row>
    <row r="590" spans="1:9" x14ac:dyDescent="0.25">
      <c r="A590" s="86">
        <v>42</v>
      </c>
      <c r="B590" s="86">
        <v>20</v>
      </c>
      <c r="C590" s="86">
        <v>1</v>
      </c>
      <c r="D590" s="86" t="s">
        <v>8</v>
      </c>
      <c r="E590" s="1" t="s">
        <v>10</v>
      </c>
      <c r="F590" s="132">
        <v>2718083.4879999999</v>
      </c>
      <c r="G590" s="132">
        <v>162745248.84400001</v>
      </c>
      <c r="H590" s="130">
        <v>59.875</v>
      </c>
      <c r="I590" s="133">
        <f t="shared" si="9"/>
        <v>54361669.759999998</v>
      </c>
    </row>
    <row r="591" spans="1:9" x14ac:dyDescent="0.25">
      <c r="A591" s="86">
        <v>42</v>
      </c>
      <c r="B591" s="86">
        <v>20.5</v>
      </c>
      <c r="C591" s="86">
        <v>1</v>
      </c>
      <c r="D591" s="86" t="s">
        <v>8</v>
      </c>
      <c r="E591" s="1" t="s">
        <v>10</v>
      </c>
      <c r="F591" s="132">
        <v>2974895.5808000001</v>
      </c>
      <c r="G591" s="132">
        <v>210102000.39399999</v>
      </c>
      <c r="H591" s="130">
        <v>70.625</v>
      </c>
      <c r="I591" s="133">
        <f t="shared" si="9"/>
        <v>60985359.406400003</v>
      </c>
    </row>
    <row r="592" spans="1:9" x14ac:dyDescent="0.25">
      <c r="A592" s="86">
        <v>42</v>
      </c>
      <c r="B592" s="86">
        <v>21</v>
      </c>
      <c r="C592" s="86">
        <v>1</v>
      </c>
      <c r="D592" s="86" t="s">
        <v>8</v>
      </c>
      <c r="E592" s="86" t="s">
        <v>10</v>
      </c>
      <c r="F592" s="132">
        <v>2066571.8363999999</v>
      </c>
      <c r="G592" s="132">
        <v>146726600.38440001</v>
      </c>
      <c r="H592" s="130">
        <v>71</v>
      </c>
      <c r="I592" s="133">
        <f t="shared" si="9"/>
        <v>43398008.564399995</v>
      </c>
    </row>
    <row r="593" spans="1:9" x14ac:dyDescent="0.25">
      <c r="A593" s="86">
        <v>42</v>
      </c>
      <c r="B593" s="86">
        <v>22</v>
      </c>
      <c r="C593" s="86">
        <v>1</v>
      </c>
      <c r="D593" s="86" t="s">
        <v>8</v>
      </c>
      <c r="E593" s="1" t="s">
        <v>10</v>
      </c>
      <c r="F593" s="132">
        <v>3403109.5661999998</v>
      </c>
      <c r="G593" s="132">
        <v>336907847.05379999</v>
      </c>
      <c r="H593" s="130">
        <v>99</v>
      </c>
      <c r="I593" s="133">
        <f t="shared" si="9"/>
        <v>74868410.456399992</v>
      </c>
    </row>
    <row r="594" spans="1:9" x14ac:dyDescent="0.25">
      <c r="A594" s="86">
        <v>42</v>
      </c>
      <c r="B594" s="86">
        <v>20.5</v>
      </c>
      <c r="C594" s="86">
        <v>2</v>
      </c>
      <c r="D594" s="86" t="s">
        <v>8</v>
      </c>
      <c r="E594" s="86" t="s">
        <v>10</v>
      </c>
      <c r="F594" s="132">
        <v>557792.92139999999</v>
      </c>
      <c r="G594" s="132">
        <v>39045504.498000003</v>
      </c>
      <c r="H594" s="130">
        <v>70</v>
      </c>
      <c r="I594" s="133">
        <f t="shared" si="9"/>
        <v>11434754.888699999</v>
      </c>
    </row>
    <row r="595" spans="1:9" x14ac:dyDescent="0.25">
      <c r="A595" s="86">
        <v>42</v>
      </c>
      <c r="B595" s="86">
        <v>23.5</v>
      </c>
      <c r="C595" s="86">
        <v>2</v>
      </c>
      <c r="D595" s="86" t="s">
        <v>8</v>
      </c>
      <c r="E595" s="1" t="s">
        <v>10</v>
      </c>
      <c r="F595" s="132">
        <v>1684893.3677999999</v>
      </c>
      <c r="G595" s="132">
        <v>203872097.5038</v>
      </c>
      <c r="H595" s="130">
        <v>121</v>
      </c>
      <c r="I595" s="133">
        <f t="shared" si="9"/>
        <v>39594994.143299997</v>
      </c>
    </row>
    <row r="596" spans="1:9" x14ac:dyDescent="0.25">
      <c r="A596" s="86">
        <v>42</v>
      </c>
      <c r="B596" s="86">
        <v>20</v>
      </c>
      <c r="C596" s="86">
        <v>3</v>
      </c>
      <c r="D596" s="86" t="s">
        <v>8</v>
      </c>
      <c r="E596" s="1" t="s">
        <v>52</v>
      </c>
      <c r="F596" s="132">
        <v>1019281.308</v>
      </c>
      <c r="G596" s="132">
        <v>62176159.788000003</v>
      </c>
      <c r="H596" s="130">
        <v>61</v>
      </c>
      <c r="I596" s="133">
        <f t="shared" si="9"/>
        <v>20385626.16</v>
      </c>
    </row>
    <row r="597" spans="1:9" x14ac:dyDescent="0.25">
      <c r="A597" s="86">
        <v>42</v>
      </c>
      <c r="B597" s="86">
        <v>24</v>
      </c>
      <c r="C597" s="86">
        <v>3</v>
      </c>
      <c r="D597" s="86" t="s">
        <v>8</v>
      </c>
      <c r="E597" s="1" t="s">
        <v>10</v>
      </c>
      <c r="F597" s="132">
        <v>1027698.2495</v>
      </c>
      <c r="G597" s="132">
        <v>141822358.43099999</v>
      </c>
      <c r="H597" s="130">
        <v>138</v>
      </c>
      <c r="I597" s="133">
        <f t="shared" si="9"/>
        <v>24664757.988000002</v>
      </c>
    </row>
    <row r="598" spans="1:9" x14ac:dyDescent="0.25">
      <c r="A598" s="86">
        <v>42</v>
      </c>
      <c r="B598" s="86">
        <v>28</v>
      </c>
      <c r="C598" s="86">
        <v>8</v>
      </c>
      <c r="D598" s="86" t="s">
        <v>8</v>
      </c>
      <c r="E598" s="1" t="s">
        <v>52</v>
      </c>
      <c r="F598" s="132">
        <v>303863.70140000002</v>
      </c>
      <c r="G598" s="132">
        <v>53176147.744999997</v>
      </c>
      <c r="H598" s="130">
        <v>175</v>
      </c>
      <c r="I598" s="133">
        <f t="shared" si="9"/>
        <v>8508183.6392000001</v>
      </c>
    </row>
    <row r="599" spans="1:9" x14ac:dyDescent="0.25">
      <c r="A599" s="86">
        <v>42</v>
      </c>
      <c r="B599" s="86">
        <v>25</v>
      </c>
      <c r="C599" s="86">
        <v>2</v>
      </c>
      <c r="D599" s="86" t="s">
        <v>9</v>
      </c>
      <c r="E599" s="1" t="s">
        <v>52</v>
      </c>
      <c r="F599" s="132">
        <v>1530333.2667</v>
      </c>
      <c r="G599" s="132">
        <v>237201656.33849999</v>
      </c>
      <c r="H599" s="130">
        <v>155</v>
      </c>
      <c r="I599" s="133">
        <f t="shared" si="9"/>
        <v>38258331.667500004</v>
      </c>
    </row>
    <row r="600" spans="1:9" x14ac:dyDescent="0.25">
      <c r="A600" s="86">
        <v>42</v>
      </c>
      <c r="B600" s="86">
        <v>28</v>
      </c>
      <c r="C600" s="86">
        <v>5</v>
      </c>
      <c r="D600" s="86" t="s">
        <v>9</v>
      </c>
      <c r="E600" s="1" t="s">
        <v>10</v>
      </c>
      <c r="F600" s="132">
        <v>303863.70140000002</v>
      </c>
      <c r="G600" s="132">
        <v>69280923.919200003</v>
      </c>
      <c r="H600" s="130">
        <v>228</v>
      </c>
      <c r="I600" s="133">
        <f t="shared" si="9"/>
        <v>8508183.6392000001</v>
      </c>
    </row>
    <row r="601" spans="1:9" x14ac:dyDescent="0.25">
      <c r="A601" s="86">
        <v>42</v>
      </c>
      <c r="B601" s="86">
        <v>29</v>
      </c>
      <c r="C601" s="86">
        <v>5</v>
      </c>
      <c r="D601" s="86" t="s">
        <v>9</v>
      </c>
      <c r="E601" s="1" t="s">
        <v>10</v>
      </c>
      <c r="F601" s="132">
        <v>234011.008</v>
      </c>
      <c r="G601" s="132">
        <v>51950443.776000001</v>
      </c>
      <c r="H601" s="130">
        <v>222</v>
      </c>
      <c r="I601" s="133">
        <f t="shared" si="9"/>
        <v>6786319.2319999998</v>
      </c>
    </row>
    <row r="602" spans="1:9" x14ac:dyDescent="0.25">
      <c r="A602" s="86">
        <v>42</v>
      </c>
      <c r="B602" s="86">
        <v>27.5</v>
      </c>
      <c r="C602" s="86">
        <v>6</v>
      </c>
      <c r="D602" s="86" t="s">
        <v>9</v>
      </c>
      <c r="E602" s="1" t="s">
        <v>52</v>
      </c>
      <c r="F602" s="132">
        <v>303863.70140000002</v>
      </c>
      <c r="G602" s="132">
        <v>60772740.280000001</v>
      </c>
      <c r="H602" s="130">
        <v>200</v>
      </c>
      <c r="I602" s="133">
        <f t="shared" si="9"/>
        <v>8356251.7885000007</v>
      </c>
    </row>
    <row r="603" spans="1:9" x14ac:dyDescent="0.25">
      <c r="A603" s="86">
        <v>42</v>
      </c>
      <c r="B603" s="86">
        <v>25</v>
      </c>
      <c r="C603" s="86">
        <v>2</v>
      </c>
      <c r="D603" s="86"/>
      <c r="E603" s="86" t="s">
        <v>52</v>
      </c>
      <c r="F603" s="132">
        <v>1748952.3048</v>
      </c>
      <c r="G603" s="132">
        <v>262342845.72</v>
      </c>
      <c r="H603" s="130">
        <v>150</v>
      </c>
      <c r="I603" s="133">
        <f t="shared" si="9"/>
        <v>43723807.620000005</v>
      </c>
    </row>
    <row r="604" spans="1:9" x14ac:dyDescent="0.25">
      <c r="A604" s="86">
        <v>42</v>
      </c>
      <c r="B604" s="86">
        <v>26</v>
      </c>
      <c r="C604" s="86">
        <v>3</v>
      </c>
      <c r="D604" s="86"/>
      <c r="E604" s="86" t="s">
        <v>52</v>
      </c>
      <c r="F604" s="132">
        <v>256529.86799999999</v>
      </c>
      <c r="G604" s="132">
        <v>32322763.368000001</v>
      </c>
      <c r="H604" s="130">
        <v>126</v>
      </c>
      <c r="I604" s="133">
        <f t="shared" si="9"/>
        <v>6669776.568</v>
      </c>
    </row>
    <row r="605" spans="1:9" x14ac:dyDescent="0.25">
      <c r="A605" s="86">
        <v>42</v>
      </c>
      <c r="B605" s="86">
        <v>14</v>
      </c>
      <c r="C605" s="86">
        <v>1</v>
      </c>
      <c r="D605" s="86" t="s">
        <v>8</v>
      </c>
      <c r="E605" s="86" t="s">
        <v>52</v>
      </c>
      <c r="F605" s="132">
        <v>372364.76699999999</v>
      </c>
      <c r="G605" s="132">
        <v>8564389.6410000008</v>
      </c>
      <c r="H605" s="130">
        <v>23</v>
      </c>
      <c r="I605" s="133">
        <f t="shared" si="9"/>
        <v>5213106.7379999999</v>
      </c>
    </row>
    <row r="606" spans="1:9" x14ac:dyDescent="0.25">
      <c r="A606" s="86">
        <v>42</v>
      </c>
      <c r="B606" s="86">
        <v>14.5</v>
      </c>
      <c r="C606" s="86">
        <v>1</v>
      </c>
      <c r="D606" s="86" t="s">
        <v>8</v>
      </c>
      <c r="E606" s="86" t="s">
        <v>52</v>
      </c>
      <c r="F606" s="132">
        <v>3594124.8020000001</v>
      </c>
      <c r="G606" s="132">
        <v>82664870.445999995</v>
      </c>
      <c r="H606" s="130">
        <v>23</v>
      </c>
      <c r="I606" s="133">
        <f t="shared" si="9"/>
        <v>52114809.629000001</v>
      </c>
    </row>
    <row r="607" spans="1:9" x14ac:dyDescent="0.25">
      <c r="A607" s="86">
        <v>42</v>
      </c>
      <c r="B607" s="86">
        <v>15</v>
      </c>
      <c r="C607" s="86">
        <v>1</v>
      </c>
      <c r="D607" s="86" t="s">
        <v>8</v>
      </c>
      <c r="E607" s="86" t="s">
        <v>52</v>
      </c>
      <c r="F607" s="132">
        <v>11415551.9658</v>
      </c>
      <c r="G607" s="132">
        <v>288334748.03939998</v>
      </c>
      <c r="H607" s="130">
        <v>25.258064516129</v>
      </c>
      <c r="I607" s="133">
        <f t="shared" si="9"/>
        <v>171233279.48700002</v>
      </c>
    </row>
    <row r="608" spans="1:9" x14ac:dyDescent="0.25">
      <c r="A608" s="86">
        <v>42</v>
      </c>
      <c r="B608" s="86">
        <v>15.5</v>
      </c>
      <c r="C608" s="86">
        <v>1</v>
      </c>
      <c r="D608" s="86" t="s">
        <v>8</v>
      </c>
      <c r="E608" s="86" t="s">
        <v>52</v>
      </c>
      <c r="F608" s="132">
        <v>5524085.2719999999</v>
      </c>
      <c r="G608" s="132">
        <v>160198472.88800001</v>
      </c>
      <c r="H608" s="130">
        <v>29</v>
      </c>
      <c r="I608" s="133">
        <f t="shared" si="9"/>
        <v>85623321.715999991</v>
      </c>
    </row>
    <row r="609" spans="1:9" x14ac:dyDescent="0.25">
      <c r="A609" s="86">
        <v>42</v>
      </c>
      <c r="B609" s="86">
        <v>16</v>
      </c>
      <c r="C609" s="86">
        <v>1</v>
      </c>
      <c r="D609" s="86" t="s">
        <v>8</v>
      </c>
      <c r="E609" s="86" t="s">
        <v>52</v>
      </c>
      <c r="F609" s="132">
        <v>3407904.7607</v>
      </c>
      <c r="G609" s="132">
        <v>98519428.536599994</v>
      </c>
      <c r="H609" s="130">
        <v>28.909090909090899</v>
      </c>
      <c r="I609" s="133">
        <f t="shared" si="9"/>
        <v>54526476.1712</v>
      </c>
    </row>
    <row r="610" spans="1:9" x14ac:dyDescent="0.25">
      <c r="A610" s="86">
        <v>42</v>
      </c>
      <c r="B610" s="86">
        <v>16.5</v>
      </c>
      <c r="C610" s="86">
        <v>1</v>
      </c>
      <c r="D610" s="86" t="s">
        <v>8</v>
      </c>
      <c r="E610" s="86" t="s">
        <v>52</v>
      </c>
      <c r="F610" s="132">
        <v>2615775.9056000002</v>
      </c>
      <c r="G610" s="132">
        <v>86558402.694399998</v>
      </c>
      <c r="H610" s="130">
        <v>33.090909090909101</v>
      </c>
      <c r="I610" s="133">
        <f t="shared" si="9"/>
        <v>43160302.442400001</v>
      </c>
    </row>
    <row r="611" spans="1:9" x14ac:dyDescent="0.25">
      <c r="A611" s="86">
        <v>42</v>
      </c>
      <c r="B611" s="86">
        <v>17</v>
      </c>
      <c r="C611" s="86">
        <v>1</v>
      </c>
      <c r="D611" s="86" t="s">
        <v>8</v>
      </c>
      <c r="E611" s="86" t="s">
        <v>52</v>
      </c>
      <c r="F611" s="132">
        <v>5641766.5045999996</v>
      </c>
      <c r="G611" s="132">
        <v>194412224.14500001</v>
      </c>
      <c r="H611" s="130">
        <v>34.459459459459502</v>
      </c>
      <c r="I611" s="133">
        <f t="shared" si="9"/>
        <v>95910030.578199998</v>
      </c>
    </row>
    <row r="612" spans="1:9" x14ac:dyDescent="0.25">
      <c r="A612" s="86">
        <v>42</v>
      </c>
      <c r="B612" s="86">
        <v>17.5</v>
      </c>
      <c r="C612" s="86">
        <v>1</v>
      </c>
      <c r="D612" s="86" t="s">
        <v>8</v>
      </c>
      <c r="E612" s="86" t="s">
        <v>52</v>
      </c>
      <c r="F612" s="132">
        <v>915807.17279999994</v>
      </c>
      <c r="G612" s="132">
        <v>35258576.152800001</v>
      </c>
      <c r="H612" s="130">
        <v>38.5</v>
      </c>
      <c r="I612" s="133">
        <f t="shared" si="9"/>
        <v>16026625.523999998</v>
      </c>
    </row>
    <row r="613" spans="1:9" x14ac:dyDescent="0.25">
      <c r="A613" s="86">
        <v>42</v>
      </c>
      <c r="B613" s="86">
        <v>18</v>
      </c>
      <c r="C613" s="86">
        <v>1</v>
      </c>
      <c r="D613" s="86" t="s">
        <v>8</v>
      </c>
      <c r="E613" s="86" t="s">
        <v>52</v>
      </c>
      <c r="F613" s="132">
        <v>221577.69519999999</v>
      </c>
      <c r="G613" s="132">
        <v>8641530.1128000002</v>
      </c>
      <c r="H613" s="130">
        <v>39</v>
      </c>
      <c r="I613" s="133">
        <f t="shared" si="9"/>
        <v>3988398.5135999997</v>
      </c>
    </row>
    <row r="614" spans="1:9" x14ac:dyDescent="0.25">
      <c r="A614" s="86">
        <v>42</v>
      </c>
      <c r="B614" s="86">
        <v>18.5</v>
      </c>
      <c r="C614" s="86">
        <v>1</v>
      </c>
      <c r="D614" s="86" t="s">
        <v>8</v>
      </c>
      <c r="E614" s="86" t="s">
        <v>52</v>
      </c>
      <c r="F614" s="132">
        <v>1903768.3470000001</v>
      </c>
      <c r="G614" s="132">
        <v>102803490.73800001</v>
      </c>
      <c r="H614" s="130">
        <v>54</v>
      </c>
      <c r="I614" s="133">
        <f t="shared" si="9"/>
        <v>35219714.419500001</v>
      </c>
    </row>
    <row r="615" spans="1:9" x14ac:dyDescent="0.25">
      <c r="A615" s="86">
        <v>42</v>
      </c>
      <c r="B615" s="86">
        <v>19</v>
      </c>
      <c r="C615" s="86">
        <v>1</v>
      </c>
      <c r="D615" s="86" t="s">
        <v>8</v>
      </c>
      <c r="E615" s="86" t="s">
        <v>52</v>
      </c>
      <c r="F615" s="132">
        <v>3343895.3727000002</v>
      </c>
      <c r="G615" s="132">
        <v>165962807.18189999</v>
      </c>
      <c r="H615" s="130">
        <v>49.631578947368403</v>
      </c>
      <c r="I615" s="133">
        <f t="shared" si="9"/>
        <v>63534012.081300005</v>
      </c>
    </row>
    <row r="616" spans="1:9" x14ac:dyDescent="0.25">
      <c r="A616" s="86">
        <v>42</v>
      </c>
      <c r="B616" s="86">
        <v>19.5</v>
      </c>
      <c r="C616" s="86">
        <v>1</v>
      </c>
      <c r="D616" s="86" t="s">
        <v>8</v>
      </c>
      <c r="E616" s="86" t="s">
        <v>52</v>
      </c>
      <c r="F616" s="132">
        <v>1634700.2856000001</v>
      </c>
      <c r="G616" s="132">
        <v>98082017.136000007</v>
      </c>
      <c r="H616" s="130">
        <v>60</v>
      </c>
      <c r="I616" s="133">
        <f t="shared" si="9"/>
        <v>31876655.569200002</v>
      </c>
    </row>
    <row r="617" spans="1:9" x14ac:dyDescent="0.25">
      <c r="A617" s="86">
        <v>42</v>
      </c>
      <c r="B617" s="86">
        <v>21</v>
      </c>
      <c r="C617" s="86">
        <v>1</v>
      </c>
      <c r="D617" s="86" t="s">
        <v>8</v>
      </c>
      <c r="E617" s="86" t="s">
        <v>52</v>
      </c>
      <c r="F617" s="132">
        <v>344428.63939999999</v>
      </c>
      <c r="G617" s="132">
        <v>23076718.8398</v>
      </c>
      <c r="H617" s="130">
        <v>67</v>
      </c>
      <c r="I617" s="133">
        <f t="shared" si="9"/>
        <v>7233001.4273999995</v>
      </c>
    </row>
    <row r="618" spans="1:9" x14ac:dyDescent="0.25">
      <c r="A618" s="86">
        <v>42</v>
      </c>
      <c r="B618" s="86">
        <v>21.5</v>
      </c>
      <c r="C618" s="86">
        <v>1</v>
      </c>
      <c r="D618" s="86" t="s">
        <v>8</v>
      </c>
      <c r="E618" s="86" t="s">
        <v>52</v>
      </c>
      <c r="F618" s="132">
        <v>2412636.8058000002</v>
      </c>
      <c r="G618" s="132">
        <v>188185670.8524</v>
      </c>
      <c r="H618" s="130">
        <v>78</v>
      </c>
      <c r="I618" s="133">
        <f t="shared" si="9"/>
        <v>51871691.324700005</v>
      </c>
    </row>
    <row r="619" spans="1:9" x14ac:dyDescent="0.25">
      <c r="A619" s="86">
        <v>42</v>
      </c>
      <c r="B619" s="86">
        <v>17.5</v>
      </c>
      <c r="C619" s="86">
        <v>2</v>
      </c>
      <c r="D619" s="86" t="s">
        <v>8</v>
      </c>
      <c r="E619" s="86" t="s">
        <v>52</v>
      </c>
      <c r="F619" s="132">
        <v>572379.48300000001</v>
      </c>
      <c r="G619" s="132">
        <v>22322799.837000001</v>
      </c>
      <c r="H619" s="130">
        <v>39</v>
      </c>
      <c r="I619" s="133">
        <f t="shared" si="9"/>
        <v>10016640.952500001</v>
      </c>
    </row>
    <row r="620" spans="1:9" x14ac:dyDescent="0.25">
      <c r="A620" s="86">
        <v>42</v>
      </c>
      <c r="B620" s="86">
        <v>18</v>
      </c>
      <c r="C620" s="86">
        <v>2</v>
      </c>
      <c r="D620" s="86" t="s">
        <v>8</v>
      </c>
      <c r="E620" s="86" t="s">
        <v>52</v>
      </c>
      <c r="F620" s="132">
        <v>443155.39039999997</v>
      </c>
      <c r="G620" s="132">
        <v>19388048.329999998</v>
      </c>
      <c r="H620" s="130">
        <v>43.75</v>
      </c>
      <c r="I620" s="133">
        <f t="shared" si="9"/>
        <v>7976797.0271999994</v>
      </c>
    </row>
    <row r="621" spans="1:9" x14ac:dyDescent="0.25">
      <c r="A621" s="86">
        <v>42</v>
      </c>
      <c r="B621" s="86">
        <v>19</v>
      </c>
      <c r="C621" s="86">
        <v>2</v>
      </c>
      <c r="D621" s="86" t="s">
        <v>8</v>
      </c>
      <c r="E621" s="86" t="s">
        <v>52</v>
      </c>
      <c r="F621" s="132">
        <v>351988.9866</v>
      </c>
      <c r="G621" s="132">
        <v>17599449.329999998</v>
      </c>
      <c r="H621" s="130">
        <v>50</v>
      </c>
      <c r="I621" s="133">
        <f t="shared" si="9"/>
        <v>6687790.7454000004</v>
      </c>
    </row>
    <row r="622" spans="1:9" x14ac:dyDescent="0.25">
      <c r="A622" s="86">
        <v>42</v>
      </c>
      <c r="B622" s="86">
        <v>19.5</v>
      </c>
      <c r="C622" s="86">
        <v>2</v>
      </c>
      <c r="D622" s="86" t="s">
        <v>8</v>
      </c>
      <c r="E622" s="86" t="s">
        <v>52</v>
      </c>
      <c r="F622" s="132">
        <v>1634700.2856000001</v>
      </c>
      <c r="G622" s="132">
        <v>97673342.064600006</v>
      </c>
      <c r="H622" s="130">
        <v>59.75</v>
      </c>
      <c r="I622" s="133">
        <f t="shared" si="9"/>
        <v>31876655.569200002</v>
      </c>
    </row>
    <row r="623" spans="1:9" x14ac:dyDescent="0.25">
      <c r="A623" s="86">
        <v>42</v>
      </c>
      <c r="B623" s="86">
        <v>20</v>
      </c>
      <c r="C623" s="86">
        <v>2</v>
      </c>
      <c r="D623" s="86" t="s">
        <v>8</v>
      </c>
      <c r="E623" s="86" t="s">
        <v>52</v>
      </c>
      <c r="F623" s="132">
        <v>2038562.6159999999</v>
      </c>
      <c r="G623" s="132">
        <v>133695731.566</v>
      </c>
      <c r="H623" s="130">
        <v>65.5833333333333</v>
      </c>
      <c r="I623" s="133">
        <f t="shared" si="9"/>
        <v>40771252.32</v>
      </c>
    </row>
    <row r="624" spans="1:9" x14ac:dyDescent="0.25">
      <c r="A624" s="86">
        <v>42</v>
      </c>
      <c r="B624" s="86">
        <v>21</v>
      </c>
      <c r="C624" s="86">
        <v>2</v>
      </c>
      <c r="D624" s="86" t="s">
        <v>8</v>
      </c>
      <c r="E624" s="86" t="s">
        <v>52</v>
      </c>
      <c r="F624" s="132">
        <v>2066571.8363999999</v>
      </c>
      <c r="G624" s="132">
        <v>160159317.32100001</v>
      </c>
      <c r="H624" s="130">
        <v>77.5</v>
      </c>
      <c r="I624" s="133">
        <f t="shared" si="9"/>
        <v>43398008.564399995</v>
      </c>
    </row>
    <row r="625" spans="1:9" x14ac:dyDescent="0.25">
      <c r="A625" s="86">
        <v>42</v>
      </c>
      <c r="B625" s="86">
        <v>22</v>
      </c>
      <c r="C625" s="86">
        <v>2</v>
      </c>
      <c r="D625" s="86" t="s">
        <v>8</v>
      </c>
      <c r="E625" s="86" t="s">
        <v>52</v>
      </c>
      <c r="F625" s="132">
        <v>3582220.5959999999</v>
      </c>
      <c r="G625" s="132">
        <v>358222059.60000002</v>
      </c>
      <c r="H625" s="130">
        <v>100</v>
      </c>
      <c r="I625" s="133">
        <f t="shared" si="9"/>
        <v>78808853.112000003</v>
      </c>
    </row>
    <row r="626" spans="1:9" x14ac:dyDescent="0.25">
      <c r="A626" s="86">
        <v>42</v>
      </c>
      <c r="B626" s="86">
        <v>22.5</v>
      </c>
      <c r="C626" s="86">
        <v>2</v>
      </c>
      <c r="D626" s="86" t="s">
        <v>8</v>
      </c>
      <c r="E626" s="86" t="s">
        <v>52</v>
      </c>
      <c r="F626" s="132">
        <v>9094509.4199999999</v>
      </c>
      <c r="G626" s="132">
        <v>871254002.43599999</v>
      </c>
      <c r="H626" s="130">
        <v>95.8</v>
      </c>
      <c r="I626" s="133">
        <f t="shared" si="9"/>
        <v>204626461.94999999</v>
      </c>
    </row>
    <row r="627" spans="1:9" x14ac:dyDescent="0.25">
      <c r="A627" s="86">
        <v>42</v>
      </c>
      <c r="B627" s="86">
        <v>23</v>
      </c>
      <c r="C627" s="86">
        <v>2</v>
      </c>
      <c r="D627" s="86" t="s">
        <v>8</v>
      </c>
      <c r="E627" s="86" t="s">
        <v>52</v>
      </c>
      <c r="F627" s="132">
        <v>3553415.2582999999</v>
      </c>
      <c r="G627" s="132">
        <v>337761471.39420003</v>
      </c>
      <c r="H627" s="130">
        <v>95.052631578947398</v>
      </c>
      <c r="I627" s="133">
        <f t="shared" si="9"/>
        <v>81728550.940899998</v>
      </c>
    </row>
    <row r="628" spans="1:9" x14ac:dyDescent="0.25">
      <c r="A628" s="86">
        <v>42</v>
      </c>
      <c r="B628" s="86">
        <v>23.5</v>
      </c>
      <c r="C628" s="86">
        <v>2</v>
      </c>
      <c r="D628" s="86" t="s">
        <v>8</v>
      </c>
      <c r="E628" s="86" t="s">
        <v>52</v>
      </c>
      <c r="F628" s="132">
        <v>4305838.6065999996</v>
      </c>
      <c r="G628" s="132">
        <v>490678390.77819997</v>
      </c>
      <c r="H628" s="130">
        <v>113.95652173913</v>
      </c>
      <c r="I628" s="133">
        <f t="shared" si="9"/>
        <v>101187207.2551</v>
      </c>
    </row>
    <row r="629" spans="1:9" x14ac:dyDescent="0.25">
      <c r="A629" s="86">
        <v>42</v>
      </c>
      <c r="B629" s="86">
        <v>24.5</v>
      </c>
      <c r="C629" s="86">
        <v>2</v>
      </c>
      <c r="D629" s="86" t="s">
        <v>8</v>
      </c>
      <c r="E629" s="86" t="s">
        <v>52</v>
      </c>
      <c r="F629" s="132">
        <v>3045806.4416</v>
      </c>
      <c r="G629" s="132">
        <v>358702281.69919997</v>
      </c>
      <c r="H629" s="130">
        <v>117.769230769231</v>
      </c>
      <c r="I629" s="133">
        <f t="shared" si="9"/>
        <v>74622257.819199994</v>
      </c>
    </row>
    <row r="630" spans="1:9" x14ac:dyDescent="0.25">
      <c r="A630" s="86">
        <v>42</v>
      </c>
      <c r="B630" s="86">
        <v>25.5</v>
      </c>
      <c r="C630" s="86">
        <v>2</v>
      </c>
      <c r="D630" s="86" t="s">
        <v>8</v>
      </c>
      <c r="E630" s="86" t="s">
        <v>52</v>
      </c>
      <c r="F630" s="132">
        <v>239307.44159999999</v>
      </c>
      <c r="G630" s="132">
        <v>36614038.564800002</v>
      </c>
      <c r="H630" s="130">
        <v>153</v>
      </c>
      <c r="I630" s="133">
        <f t="shared" si="9"/>
        <v>6102339.7607999993</v>
      </c>
    </row>
    <row r="631" spans="1:9" x14ac:dyDescent="0.25">
      <c r="A631" s="86">
        <v>42</v>
      </c>
      <c r="B631" s="86">
        <v>18.5</v>
      </c>
      <c r="C631" s="86">
        <v>3</v>
      </c>
      <c r="D631" s="86" t="s">
        <v>8</v>
      </c>
      <c r="E631" s="86" t="s">
        <v>52</v>
      </c>
      <c r="F631" s="132">
        <v>126917.8898</v>
      </c>
      <c r="G631" s="132">
        <v>5838222.9308000002</v>
      </c>
      <c r="H631" s="130">
        <v>46</v>
      </c>
      <c r="I631" s="133">
        <f t="shared" si="9"/>
        <v>2347980.9613000001</v>
      </c>
    </row>
    <row r="632" spans="1:9" x14ac:dyDescent="0.25">
      <c r="A632" s="86">
        <v>42</v>
      </c>
      <c r="B632" s="86">
        <v>20</v>
      </c>
      <c r="C632" s="86">
        <v>3</v>
      </c>
      <c r="D632" s="86" t="s">
        <v>8</v>
      </c>
      <c r="E632" s="86" t="s">
        <v>52</v>
      </c>
      <c r="F632" s="132">
        <v>509640.65399999998</v>
      </c>
      <c r="G632" s="132">
        <v>33636283.163999997</v>
      </c>
      <c r="H632" s="130">
        <v>66</v>
      </c>
      <c r="I632" s="133">
        <f t="shared" si="9"/>
        <v>10192813.08</v>
      </c>
    </row>
    <row r="633" spans="1:9" x14ac:dyDescent="0.25">
      <c r="A633" s="86">
        <v>42</v>
      </c>
      <c r="B633" s="86">
        <v>21.5</v>
      </c>
      <c r="C633" s="86">
        <v>3</v>
      </c>
      <c r="D633" s="86" t="s">
        <v>8</v>
      </c>
      <c r="E633" s="86" t="s">
        <v>52</v>
      </c>
      <c r="F633" s="132">
        <v>2969399.1455999999</v>
      </c>
      <c r="G633" s="132">
        <v>265390048.63800001</v>
      </c>
      <c r="H633" s="130">
        <v>89.375</v>
      </c>
      <c r="I633" s="133">
        <f t="shared" si="9"/>
        <v>63842081.630400002</v>
      </c>
    </row>
    <row r="634" spans="1:9" x14ac:dyDescent="0.25">
      <c r="A634" s="86">
        <v>42</v>
      </c>
      <c r="B634" s="86">
        <v>22</v>
      </c>
      <c r="C634" s="86">
        <v>3</v>
      </c>
      <c r="D634" s="86" t="s">
        <v>8</v>
      </c>
      <c r="E634" s="86" t="s">
        <v>52</v>
      </c>
      <c r="F634" s="132">
        <v>179111.02979999999</v>
      </c>
      <c r="G634" s="132">
        <v>16119992.682</v>
      </c>
      <c r="H634" s="130">
        <v>90</v>
      </c>
      <c r="I634" s="133">
        <f t="shared" si="9"/>
        <v>3940442.6555999997</v>
      </c>
    </row>
    <row r="635" spans="1:9" x14ac:dyDescent="0.25">
      <c r="A635" s="86">
        <v>42</v>
      </c>
      <c r="B635" s="86">
        <v>22.5</v>
      </c>
      <c r="C635" s="86">
        <v>3</v>
      </c>
      <c r="D635" s="86" t="s">
        <v>8</v>
      </c>
      <c r="E635" s="86" t="s">
        <v>52</v>
      </c>
      <c r="F635" s="132">
        <v>3637803.7680000002</v>
      </c>
      <c r="G635" s="132">
        <v>380150493.75599998</v>
      </c>
      <c r="H635" s="130">
        <v>104.5</v>
      </c>
      <c r="I635" s="133">
        <f t="shared" si="9"/>
        <v>81850584.780000001</v>
      </c>
    </row>
    <row r="636" spans="1:9" x14ac:dyDescent="0.25">
      <c r="A636" s="86">
        <v>42</v>
      </c>
      <c r="B636" s="86">
        <v>23</v>
      </c>
      <c r="C636" s="86">
        <v>3</v>
      </c>
      <c r="D636" s="86" t="s">
        <v>8</v>
      </c>
      <c r="E636" s="86" t="s">
        <v>52</v>
      </c>
      <c r="F636" s="132">
        <v>561065.56709999999</v>
      </c>
      <c r="G636" s="132">
        <v>50495901.038999997</v>
      </c>
      <c r="H636" s="130">
        <v>90</v>
      </c>
      <c r="I636" s="133">
        <f t="shared" si="9"/>
        <v>12904508.043299999</v>
      </c>
    </row>
    <row r="637" spans="1:9" x14ac:dyDescent="0.25">
      <c r="A637" s="86">
        <v>42</v>
      </c>
      <c r="B637" s="86">
        <v>24</v>
      </c>
      <c r="C637" s="86">
        <v>3</v>
      </c>
      <c r="D637" s="86" t="s">
        <v>8</v>
      </c>
      <c r="E637" s="86" t="s">
        <v>52</v>
      </c>
      <c r="F637" s="132">
        <v>822158.59959999996</v>
      </c>
      <c r="G637" s="132">
        <v>85298954.708499998</v>
      </c>
      <c r="H637" s="130">
        <v>103.75</v>
      </c>
      <c r="I637" s="133">
        <f t="shared" si="9"/>
        <v>19731806.3904</v>
      </c>
    </row>
    <row r="638" spans="1:9" x14ac:dyDescent="0.25">
      <c r="A638" s="86">
        <v>42</v>
      </c>
      <c r="B638" s="86">
        <v>25</v>
      </c>
      <c r="C638" s="86">
        <v>3</v>
      </c>
      <c r="D638" s="86" t="s">
        <v>8</v>
      </c>
      <c r="E638" s="86" t="s">
        <v>52</v>
      </c>
      <c r="F638" s="132">
        <v>1311714.2286</v>
      </c>
      <c r="G638" s="132">
        <v>183639992.00400001</v>
      </c>
      <c r="H638" s="130">
        <v>140</v>
      </c>
      <c r="I638" s="133">
        <f t="shared" si="9"/>
        <v>32792855.715</v>
      </c>
    </row>
    <row r="639" spans="1:9" x14ac:dyDescent="0.25">
      <c r="A639" s="86">
        <v>42</v>
      </c>
      <c r="B639" s="86">
        <v>26</v>
      </c>
      <c r="C639" s="86">
        <v>3</v>
      </c>
      <c r="D639" s="86" t="s">
        <v>8</v>
      </c>
      <c r="E639" s="86" t="s">
        <v>52</v>
      </c>
      <c r="F639" s="132">
        <v>769589.60400000005</v>
      </c>
      <c r="G639" s="132">
        <v>119286388.62</v>
      </c>
      <c r="H639" s="130">
        <v>155</v>
      </c>
      <c r="I639" s="133">
        <f t="shared" si="9"/>
        <v>20009329.704</v>
      </c>
    </row>
    <row r="640" spans="1:9" x14ac:dyDescent="0.25">
      <c r="A640" s="86">
        <v>42</v>
      </c>
      <c r="B640" s="86">
        <v>25.5</v>
      </c>
      <c r="C640" s="86">
        <v>4</v>
      </c>
      <c r="D640" s="86" t="s">
        <v>8</v>
      </c>
      <c r="E640" s="86" t="s">
        <v>52</v>
      </c>
      <c r="F640" s="132">
        <v>717922.32479999994</v>
      </c>
      <c r="G640" s="132">
        <v>90458212.924799994</v>
      </c>
      <c r="H640" s="130">
        <v>126</v>
      </c>
      <c r="I640" s="133">
        <f t="shared" si="9"/>
        <v>18307019.282399997</v>
      </c>
    </row>
    <row r="641" spans="1:9" x14ac:dyDescent="0.25">
      <c r="A641" s="86">
        <v>42</v>
      </c>
      <c r="B641" s="86">
        <v>26.5</v>
      </c>
      <c r="C641" s="86">
        <v>4</v>
      </c>
      <c r="D641" s="86" t="s">
        <v>8</v>
      </c>
      <c r="E641" s="86" t="s">
        <v>52</v>
      </c>
      <c r="F641" s="132">
        <v>1519318.507</v>
      </c>
      <c r="G641" s="132">
        <v>241571642.61300001</v>
      </c>
      <c r="H641" s="130">
        <v>159</v>
      </c>
      <c r="I641" s="133">
        <f t="shared" si="9"/>
        <v>40261940.435499996</v>
      </c>
    </row>
    <row r="642" spans="1:9" x14ac:dyDescent="0.25">
      <c r="A642" s="86">
        <v>42</v>
      </c>
      <c r="B642" s="86">
        <v>24</v>
      </c>
      <c r="C642" s="86">
        <v>5</v>
      </c>
      <c r="D642" s="86" t="s">
        <v>8</v>
      </c>
      <c r="E642" s="86" t="s">
        <v>52</v>
      </c>
      <c r="F642" s="132">
        <v>616618.9497</v>
      </c>
      <c r="G642" s="132">
        <v>59195419.1712</v>
      </c>
      <c r="H642" s="130">
        <v>96</v>
      </c>
      <c r="I642" s="133">
        <f t="shared" si="9"/>
        <v>14798854.7928</v>
      </c>
    </row>
    <row r="643" spans="1:9" x14ac:dyDescent="0.25">
      <c r="A643" s="86">
        <v>42</v>
      </c>
      <c r="B643" s="86">
        <v>26.5</v>
      </c>
      <c r="C643" s="86">
        <v>5</v>
      </c>
      <c r="D643" s="86" t="s">
        <v>8</v>
      </c>
      <c r="E643" s="86" t="s">
        <v>52</v>
      </c>
      <c r="F643" s="132">
        <v>607727.40280000004</v>
      </c>
      <c r="G643" s="132">
        <v>102098203.67039999</v>
      </c>
      <c r="H643" s="130">
        <v>168</v>
      </c>
      <c r="I643" s="133">
        <f t="shared" ref="I643:I706" si="10">B643*F643</f>
        <v>16104776.1742</v>
      </c>
    </row>
    <row r="644" spans="1:9" x14ac:dyDescent="0.25">
      <c r="A644" s="86">
        <v>42</v>
      </c>
      <c r="B644" s="86">
        <v>27</v>
      </c>
      <c r="C644" s="86">
        <v>5</v>
      </c>
      <c r="D644" s="86" t="s">
        <v>8</v>
      </c>
      <c r="E644" s="86" t="s">
        <v>52</v>
      </c>
      <c r="F644" s="132">
        <v>284812.96679999999</v>
      </c>
      <c r="G644" s="132">
        <v>47563765.455600001</v>
      </c>
      <c r="H644" s="130">
        <v>167</v>
      </c>
      <c r="I644" s="133">
        <f t="shared" si="10"/>
        <v>7689950.1036</v>
      </c>
    </row>
    <row r="645" spans="1:9" x14ac:dyDescent="0.25">
      <c r="A645" s="86">
        <v>42</v>
      </c>
      <c r="B645" s="86">
        <v>27.5</v>
      </c>
      <c r="C645" s="86">
        <v>5</v>
      </c>
      <c r="D645" s="86" t="s">
        <v>8</v>
      </c>
      <c r="E645" s="86" t="s">
        <v>52</v>
      </c>
      <c r="F645" s="132">
        <v>607727.40280000004</v>
      </c>
      <c r="G645" s="132">
        <v>111214114.7124</v>
      </c>
      <c r="H645" s="130">
        <v>183</v>
      </c>
      <c r="I645" s="133">
        <f t="shared" si="10"/>
        <v>16712503.577000001</v>
      </c>
    </row>
    <row r="646" spans="1:9" x14ac:dyDescent="0.25">
      <c r="A646" s="86">
        <v>42</v>
      </c>
      <c r="B646" s="86">
        <v>26</v>
      </c>
      <c r="C646" s="86">
        <v>6</v>
      </c>
      <c r="D646" s="86" t="s">
        <v>8</v>
      </c>
      <c r="E646" s="86" t="s">
        <v>52</v>
      </c>
      <c r="F646" s="132">
        <v>1539179.2080000001</v>
      </c>
      <c r="G646" s="132">
        <v>210354491.75999999</v>
      </c>
      <c r="H646" s="130">
        <v>136.666666666667</v>
      </c>
      <c r="I646" s="133">
        <f t="shared" si="10"/>
        <v>40018659.408</v>
      </c>
    </row>
    <row r="647" spans="1:9" x14ac:dyDescent="0.25">
      <c r="A647" s="86">
        <v>42</v>
      </c>
      <c r="B647" s="86">
        <v>29.5</v>
      </c>
      <c r="C647" s="86">
        <v>6</v>
      </c>
      <c r="D647" s="86" t="s">
        <v>8</v>
      </c>
      <c r="E647" s="86" t="s">
        <v>52</v>
      </c>
      <c r="F647" s="132">
        <v>303863.70140000002</v>
      </c>
      <c r="G647" s="132">
        <v>70800242.426200002</v>
      </c>
      <c r="H647" s="130">
        <v>233</v>
      </c>
      <c r="I647" s="133">
        <f t="shared" si="10"/>
        <v>8963979.191300001</v>
      </c>
    </row>
    <row r="648" spans="1:9" x14ac:dyDescent="0.25">
      <c r="A648" s="86">
        <v>42</v>
      </c>
      <c r="B648" s="86">
        <v>28.5</v>
      </c>
      <c r="C648" s="86">
        <v>8</v>
      </c>
      <c r="D648" s="86" t="s">
        <v>8</v>
      </c>
      <c r="E648" s="86" t="s">
        <v>52</v>
      </c>
      <c r="F648" s="132">
        <v>303863.70140000002</v>
      </c>
      <c r="G648" s="132">
        <v>56822512.161799997</v>
      </c>
      <c r="H648" s="130">
        <v>187</v>
      </c>
      <c r="I648" s="133">
        <f t="shared" si="10"/>
        <v>8660115.4899000004</v>
      </c>
    </row>
    <row r="649" spans="1:9" x14ac:dyDescent="0.25">
      <c r="A649" s="86">
        <v>42</v>
      </c>
      <c r="B649" s="86">
        <v>22.5</v>
      </c>
      <c r="C649" s="86">
        <v>2</v>
      </c>
      <c r="D649" s="86" t="s">
        <v>9</v>
      </c>
      <c r="E649" s="86" t="s">
        <v>52</v>
      </c>
      <c r="F649" s="132">
        <v>2000792.0723999999</v>
      </c>
      <c r="G649" s="132">
        <v>174068910.29879999</v>
      </c>
      <c r="H649" s="130">
        <v>87</v>
      </c>
      <c r="I649" s="133">
        <f t="shared" si="10"/>
        <v>45017821.629000001</v>
      </c>
    </row>
    <row r="650" spans="1:9" x14ac:dyDescent="0.25">
      <c r="A650" s="86">
        <v>42</v>
      </c>
      <c r="B650" s="86">
        <v>23</v>
      </c>
      <c r="C650" s="86">
        <v>2</v>
      </c>
      <c r="D650" s="86" t="s">
        <v>9</v>
      </c>
      <c r="E650" s="86" t="s">
        <v>52</v>
      </c>
      <c r="F650" s="132">
        <v>2244262.2683999999</v>
      </c>
      <c r="G650" s="132">
        <v>236769669.31619999</v>
      </c>
      <c r="H650" s="130">
        <v>105.5</v>
      </c>
      <c r="I650" s="133">
        <f t="shared" si="10"/>
        <v>51618032.173199996</v>
      </c>
    </row>
    <row r="651" spans="1:9" x14ac:dyDescent="0.25">
      <c r="A651" s="86">
        <v>42</v>
      </c>
      <c r="B651" s="86">
        <v>23.5</v>
      </c>
      <c r="C651" s="86">
        <v>2</v>
      </c>
      <c r="D651" s="86" t="s">
        <v>9</v>
      </c>
      <c r="E651" s="86" t="s">
        <v>52</v>
      </c>
      <c r="F651" s="132">
        <v>1497682.9935999999</v>
      </c>
      <c r="G651" s="132">
        <v>194698789.16800001</v>
      </c>
      <c r="H651" s="130">
        <v>130</v>
      </c>
      <c r="I651" s="133">
        <f t="shared" si="10"/>
        <v>35195550.349599995</v>
      </c>
    </row>
    <row r="652" spans="1:9" x14ac:dyDescent="0.25">
      <c r="A652" s="86">
        <v>42</v>
      </c>
      <c r="B652" s="86">
        <v>24</v>
      </c>
      <c r="C652" s="86">
        <v>2</v>
      </c>
      <c r="D652" s="86" t="s">
        <v>9</v>
      </c>
      <c r="E652" s="86" t="s">
        <v>52</v>
      </c>
      <c r="F652" s="132">
        <v>3905253.3481000001</v>
      </c>
      <c r="G652" s="132">
        <v>532347693.241</v>
      </c>
      <c r="H652" s="130">
        <v>136.31578947368399</v>
      </c>
      <c r="I652" s="133">
        <f t="shared" si="10"/>
        <v>93726080.354400009</v>
      </c>
    </row>
    <row r="653" spans="1:9" x14ac:dyDescent="0.25">
      <c r="A653" s="86">
        <v>42</v>
      </c>
      <c r="B653" s="86">
        <v>24.5</v>
      </c>
      <c r="C653" s="86">
        <v>2</v>
      </c>
      <c r="D653" s="86" t="s">
        <v>9</v>
      </c>
      <c r="E653" s="86" t="s">
        <v>52</v>
      </c>
      <c r="F653" s="132">
        <v>937171.21279999998</v>
      </c>
      <c r="G653" s="132">
        <v>136592704.2656</v>
      </c>
      <c r="H653" s="130">
        <v>145.75</v>
      </c>
      <c r="I653" s="133">
        <f t="shared" si="10"/>
        <v>22960694.713599999</v>
      </c>
    </row>
    <row r="654" spans="1:9" x14ac:dyDescent="0.25">
      <c r="A654" s="86">
        <v>42</v>
      </c>
      <c r="B654" s="86">
        <v>25</v>
      </c>
      <c r="C654" s="86">
        <v>2</v>
      </c>
      <c r="D654" s="86" t="s">
        <v>9</v>
      </c>
      <c r="E654" s="86" t="s">
        <v>52</v>
      </c>
      <c r="F654" s="132">
        <v>3497904.6096000001</v>
      </c>
      <c r="G654" s="132">
        <v>495390740.33459997</v>
      </c>
      <c r="H654" s="130">
        <v>141.625</v>
      </c>
      <c r="I654" s="133">
        <f t="shared" si="10"/>
        <v>87447615.24000001</v>
      </c>
    </row>
    <row r="655" spans="1:9" x14ac:dyDescent="0.25">
      <c r="A655" s="86">
        <v>42</v>
      </c>
      <c r="B655" s="86">
        <v>25.5</v>
      </c>
      <c r="C655" s="86">
        <v>2</v>
      </c>
      <c r="D655" s="86" t="s">
        <v>9</v>
      </c>
      <c r="E655" s="86" t="s">
        <v>52</v>
      </c>
      <c r="F655" s="132">
        <v>957229.76639999996</v>
      </c>
      <c r="G655" s="132">
        <v>150524380.76640001</v>
      </c>
      <c r="H655" s="130">
        <v>157.25</v>
      </c>
      <c r="I655" s="133">
        <f t="shared" si="10"/>
        <v>24409359.043199997</v>
      </c>
    </row>
    <row r="656" spans="1:9" x14ac:dyDescent="0.25">
      <c r="A656" s="86">
        <v>42</v>
      </c>
      <c r="B656" s="86">
        <v>26</v>
      </c>
      <c r="C656" s="86">
        <v>2</v>
      </c>
      <c r="D656" s="86" t="s">
        <v>9</v>
      </c>
      <c r="E656" s="86" t="s">
        <v>52</v>
      </c>
      <c r="F656" s="132">
        <v>256529.86799999999</v>
      </c>
      <c r="G656" s="132">
        <v>41044778.880000003</v>
      </c>
      <c r="H656" s="130">
        <v>160</v>
      </c>
      <c r="I656" s="133">
        <f t="shared" si="10"/>
        <v>6669776.568</v>
      </c>
    </row>
    <row r="657" spans="1:9" x14ac:dyDescent="0.25">
      <c r="A657" s="86">
        <v>42</v>
      </c>
      <c r="B657" s="86">
        <v>26.5</v>
      </c>
      <c r="C657" s="86">
        <v>2</v>
      </c>
      <c r="D657" s="86" t="s">
        <v>9</v>
      </c>
      <c r="E657" s="86" t="s">
        <v>52</v>
      </c>
      <c r="F657" s="132">
        <v>607727.40280000004</v>
      </c>
      <c r="G657" s="132">
        <v>100275021.462</v>
      </c>
      <c r="H657" s="130">
        <v>165</v>
      </c>
      <c r="I657" s="133">
        <f t="shared" si="10"/>
        <v>16104776.1742</v>
      </c>
    </row>
    <row r="658" spans="1:9" x14ac:dyDescent="0.25">
      <c r="A658" s="86">
        <v>42</v>
      </c>
      <c r="B658" s="86">
        <v>27</v>
      </c>
      <c r="C658" s="86">
        <v>2</v>
      </c>
      <c r="D658" s="86" t="s">
        <v>9</v>
      </c>
      <c r="E658" s="86" t="s">
        <v>52</v>
      </c>
      <c r="F658" s="132">
        <v>569625.93359999999</v>
      </c>
      <c r="G658" s="132">
        <v>96266782.778400004</v>
      </c>
      <c r="H658" s="130">
        <v>169</v>
      </c>
      <c r="I658" s="133">
        <f t="shared" si="10"/>
        <v>15379900.2072</v>
      </c>
    </row>
    <row r="659" spans="1:9" x14ac:dyDescent="0.25">
      <c r="A659" s="86">
        <v>42</v>
      </c>
      <c r="B659" s="86">
        <v>27.5</v>
      </c>
      <c r="C659" s="86">
        <v>2</v>
      </c>
      <c r="D659" s="86" t="s">
        <v>9</v>
      </c>
      <c r="E659" s="86" t="s">
        <v>52</v>
      </c>
      <c r="F659" s="132">
        <v>607727.40280000004</v>
      </c>
      <c r="G659" s="132">
        <v>119722298.35160001</v>
      </c>
      <c r="H659" s="130">
        <v>197</v>
      </c>
      <c r="I659" s="133">
        <f t="shared" si="10"/>
        <v>16712503.577000001</v>
      </c>
    </row>
    <row r="660" spans="1:9" x14ac:dyDescent="0.25">
      <c r="A660" s="86">
        <v>42</v>
      </c>
      <c r="B660" s="86">
        <v>22.5</v>
      </c>
      <c r="C660" s="86">
        <v>3</v>
      </c>
      <c r="D660" s="86" t="s">
        <v>9</v>
      </c>
      <c r="E660" s="86" t="s">
        <v>52</v>
      </c>
      <c r="F660" s="132">
        <v>1273231.3188</v>
      </c>
      <c r="G660" s="132">
        <v>110771124.73559999</v>
      </c>
      <c r="H660" s="130">
        <v>87</v>
      </c>
      <c r="I660" s="133">
        <f t="shared" si="10"/>
        <v>28647704.673</v>
      </c>
    </row>
    <row r="661" spans="1:9" x14ac:dyDescent="0.25">
      <c r="A661" s="86">
        <v>42</v>
      </c>
      <c r="B661" s="86">
        <v>23.5</v>
      </c>
      <c r="C661" s="86">
        <v>3</v>
      </c>
      <c r="D661" s="86" t="s">
        <v>9</v>
      </c>
      <c r="E661" s="86" t="s">
        <v>52</v>
      </c>
      <c r="F661" s="132">
        <v>2620945.2387999999</v>
      </c>
      <c r="G661" s="132">
        <v>336604252.81160003</v>
      </c>
      <c r="H661" s="130">
        <v>128.42857142857099</v>
      </c>
      <c r="I661" s="133">
        <f t="shared" si="10"/>
        <v>61592213.1118</v>
      </c>
    </row>
    <row r="662" spans="1:9" x14ac:dyDescent="0.25">
      <c r="A662" s="86">
        <v>42</v>
      </c>
      <c r="B662" s="86">
        <v>25</v>
      </c>
      <c r="C662" s="86">
        <v>3</v>
      </c>
      <c r="D662" s="86" t="s">
        <v>9</v>
      </c>
      <c r="E662" s="86" t="s">
        <v>52</v>
      </c>
      <c r="F662" s="132">
        <v>1530333.2667</v>
      </c>
      <c r="G662" s="132">
        <v>224084514.05250001</v>
      </c>
      <c r="H662" s="130">
        <v>146.42857142857099</v>
      </c>
      <c r="I662" s="133">
        <f t="shared" si="10"/>
        <v>38258331.667500004</v>
      </c>
    </row>
    <row r="663" spans="1:9" x14ac:dyDescent="0.25">
      <c r="A663" s="86">
        <v>42</v>
      </c>
      <c r="B663" s="86">
        <v>25.5</v>
      </c>
      <c r="C663" s="86">
        <v>3</v>
      </c>
      <c r="D663" s="86" t="s">
        <v>9</v>
      </c>
      <c r="E663" s="86" t="s">
        <v>52</v>
      </c>
      <c r="F663" s="132">
        <v>957229.76639999996</v>
      </c>
      <c r="G663" s="132">
        <v>132097707.7632</v>
      </c>
      <c r="H663" s="130">
        <v>138</v>
      </c>
      <c r="I663" s="133">
        <f t="shared" si="10"/>
        <v>24409359.043199997</v>
      </c>
    </row>
    <row r="664" spans="1:9" x14ac:dyDescent="0.25">
      <c r="A664" s="86">
        <v>42</v>
      </c>
      <c r="B664" s="86">
        <v>26</v>
      </c>
      <c r="C664" s="86">
        <v>3</v>
      </c>
      <c r="D664" s="86" t="s">
        <v>9</v>
      </c>
      <c r="E664" s="86" t="s">
        <v>52</v>
      </c>
      <c r="F664" s="132">
        <v>256529.86799999999</v>
      </c>
      <c r="G664" s="132">
        <v>36683771.123999998</v>
      </c>
      <c r="H664" s="130">
        <v>143</v>
      </c>
      <c r="I664" s="133">
        <f t="shared" si="10"/>
        <v>6669776.568</v>
      </c>
    </row>
    <row r="665" spans="1:9" x14ac:dyDescent="0.25">
      <c r="A665" s="86">
        <v>42</v>
      </c>
      <c r="B665" s="86">
        <v>24.5</v>
      </c>
      <c r="C665" s="86">
        <v>4</v>
      </c>
      <c r="D665" s="86" t="s">
        <v>9</v>
      </c>
      <c r="E665" s="86" t="s">
        <v>52</v>
      </c>
      <c r="F665" s="132">
        <v>1640049.6224</v>
      </c>
      <c r="G665" s="132">
        <v>229606947.13600001</v>
      </c>
      <c r="H665" s="130">
        <v>140</v>
      </c>
      <c r="I665" s="133">
        <f t="shared" si="10"/>
        <v>40181215.748800002</v>
      </c>
    </row>
    <row r="666" spans="1:9" x14ac:dyDescent="0.25">
      <c r="A666" s="86">
        <v>42</v>
      </c>
      <c r="B666" s="86">
        <v>27</v>
      </c>
      <c r="C666" s="86">
        <v>6</v>
      </c>
      <c r="D666" s="86" t="s">
        <v>9</v>
      </c>
      <c r="E666" s="86" t="s">
        <v>52</v>
      </c>
      <c r="F666" s="132">
        <v>569625.93359999999</v>
      </c>
      <c r="G666" s="132">
        <v>87152767.840800002</v>
      </c>
      <c r="H666" s="130">
        <v>153</v>
      </c>
      <c r="I666" s="133">
        <f t="shared" si="10"/>
        <v>15379900.2072</v>
      </c>
    </row>
    <row r="667" spans="1:9" x14ac:dyDescent="0.25">
      <c r="A667" s="86">
        <v>42</v>
      </c>
      <c r="B667" s="86">
        <v>28</v>
      </c>
      <c r="C667" s="86">
        <v>6</v>
      </c>
      <c r="D667" s="86" t="s">
        <v>9</v>
      </c>
      <c r="E667" s="86" t="s">
        <v>52</v>
      </c>
      <c r="F667" s="132">
        <v>303863.70140000002</v>
      </c>
      <c r="G667" s="132">
        <v>58037966.967399999</v>
      </c>
      <c r="H667" s="130">
        <v>191</v>
      </c>
      <c r="I667" s="133">
        <f t="shared" si="10"/>
        <v>8508183.6392000001</v>
      </c>
    </row>
    <row r="668" spans="1:9" x14ac:dyDescent="0.25">
      <c r="A668" s="86">
        <v>42</v>
      </c>
      <c r="B668" s="86">
        <v>29</v>
      </c>
      <c r="C668" s="86">
        <v>6</v>
      </c>
      <c r="D668" s="86" t="s">
        <v>9</v>
      </c>
      <c r="E668" s="86" t="s">
        <v>52</v>
      </c>
      <c r="F668" s="132">
        <v>234011.008</v>
      </c>
      <c r="G668" s="132">
        <v>52652476.799999997</v>
      </c>
      <c r="H668" s="130">
        <v>225</v>
      </c>
      <c r="I668" s="133">
        <f t="shared" si="10"/>
        <v>6786319.2319999998</v>
      </c>
    </row>
    <row r="669" spans="1:9" x14ac:dyDescent="0.25">
      <c r="A669" s="86">
        <v>42</v>
      </c>
      <c r="B669" s="86">
        <v>30</v>
      </c>
      <c r="C669" s="86">
        <v>8</v>
      </c>
      <c r="D669" s="86" t="s">
        <v>9</v>
      </c>
      <c r="E669" s="86" t="s">
        <v>52</v>
      </c>
      <c r="F669" s="132">
        <v>303863.70140000002</v>
      </c>
      <c r="G669" s="132">
        <v>70192515.023399994</v>
      </c>
      <c r="H669" s="130">
        <v>231</v>
      </c>
      <c r="I669" s="133">
        <f t="shared" si="10"/>
        <v>9115911.0420000013</v>
      </c>
    </row>
    <row r="670" spans="1:9" x14ac:dyDescent="0.25">
      <c r="A670" s="86">
        <v>42</v>
      </c>
      <c r="B670" s="86">
        <v>31.5</v>
      </c>
      <c r="C670" s="86">
        <v>12</v>
      </c>
      <c r="D670" s="86" t="s">
        <v>9</v>
      </c>
      <c r="E670" s="86" t="s">
        <v>52</v>
      </c>
      <c r="F670" s="132">
        <v>303863.70140000002</v>
      </c>
      <c r="G670" s="132">
        <v>75965925.349999994</v>
      </c>
      <c r="H670" s="130">
        <v>250</v>
      </c>
      <c r="I670" s="133">
        <f t="shared" si="10"/>
        <v>9571706.5941000003</v>
      </c>
    </row>
    <row r="671" spans="1:9" x14ac:dyDescent="0.25">
      <c r="A671" s="86">
        <v>42</v>
      </c>
      <c r="B671" s="86">
        <v>12.5</v>
      </c>
      <c r="C671" s="86">
        <v>1</v>
      </c>
      <c r="D671" s="86" t="s">
        <v>8</v>
      </c>
      <c r="E671" s="86" t="s">
        <v>10</v>
      </c>
      <c r="F671" s="132">
        <v>825667.84739999997</v>
      </c>
      <c r="G671" s="132">
        <v>12109795.0952</v>
      </c>
      <c r="H671" s="130">
        <v>14.6666666666667</v>
      </c>
      <c r="I671" s="133">
        <f t="shared" si="10"/>
        <v>10320848.092499999</v>
      </c>
    </row>
    <row r="672" spans="1:9" x14ac:dyDescent="0.25">
      <c r="A672" s="86">
        <v>42</v>
      </c>
      <c r="B672" s="86">
        <v>13</v>
      </c>
      <c r="C672" s="86">
        <v>1</v>
      </c>
      <c r="D672" s="86" t="s">
        <v>8</v>
      </c>
      <c r="E672" s="86" t="s">
        <v>10</v>
      </c>
      <c r="F672" s="132">
        <v>15801196.8444</v>
      </c>
      <c r="G672" s="132">
        <v>260360629.82249999</v>
      </c>
      <c r="H672" s="130">
        <v>16.477272727272702</v>
      </c>
      <c r="I672" s="133">
        <f t="shared" si="10"/>
        <v>205415558.9772</v>
      </c>
    </row>
    <row r="673" spans="1:9" x14ac:dyDescent="0.25">
      <c r="A673" s="86">
        <v>42</v>
      </c>
      <c r="B673" s="86">
        <v>13.5</v>
      </c>
      <c r="C673" s="86">
        <v>1</v>
      </c>
      <c r="D673" s="86" t="s">
        <v>8</v>
      </c>
      <c r="E673" s="86" t="s">
        <v>10</v>
      </c>
      <c r="F673" s="132">
        <v>34500373.508000001</v>
      </c>
      <c r="G673" s="132">
        <v>631175254.28320003</v>
      </c>
      <c r="H673" s="130">
        <v>18.294736842105301</v>
      </c>
      <c r="I673" s="133">
        <f t="shared" si="10"/>
        <v>465755042.35800004</v>
      </c>
    </row>
    <row r="674" spans="1:9" x14ac:dyDescent="0.25">
      <c r="A674" s="86">
        <v>42</v>
      </c>
      <c r="B674" s="86">
        <v>14</v>
      </c>
      <c r="C674" s="86">
        <v>1</v>
      </c>
      <c r="D674" s="86" t="s">
        <v>8</v>
      </c>
      <c r="E674" s="86" t="s">
        <v>10</v>
      </c>
      <c r="F674" s="132">
        <v>9309119.1750000007</v>
      </c>
      <c r="G674" s="132">
        <v>194374408.37400001</v>
      </c>
      <c r="H674" s="130">
        <v>20.88</v>
      </c>
      <c r="I674" s="133">
        <f t="shared" si="10"/>
        <v>130327668.45000002</v>
      </c>
    </row>
    <row r="675" spans="1:9" x14ac:dyDescent="0.25">
      <c r="A675" s="86">
        <v>42</v>
      </c>
      <c r="B675" s="86">
        <v>14.5</v>
      </c>
      <c r="C675" s="86">
        <v>1</v>
      </c>
      <c r="D675" s="86" t="s">
        <v>8</v>
      </c>
      <c r="E675" s="86" t="s">
        <v>10</v>
      </c>
      <c r="F675" s="132">
        <v>28393585.935800001</v>
      </c>
      <c r="G675" s="132">
        <v>661318963.56799996</v>
      </c>
      <c r="H675" s="130">
        <v>23.2911392405063</v>
      </c>
      <c r="I675" s="133">
        <f t="shared" si="10"/>
        <v>411706996.06910002</v>
      </c>
    </row>
    <row r="676" spans="1:9" x14ac:dyDescent="0.25">
      <c r="A676" s="86">
        <v>42</v>
      </c>
      <c r="B676" s="86">
        <v>15</v>
      </c>
      <c r="C676" s="86">
        <v>1</v>
      </c>
      <c r="D676" s="86" t="s">
        <v>8</v>
      </c>
      <c r="E676" s="86" t="s">
        <v>10</v>
      </c>
      <c r="F676" s="132">
        <v>6996628.6242000004</v>
      </c>
      <c r="G676" s="132">
        <v>187804242.01800001</v>
      </c>
      <c r="H676" s="130">
        <v>26.842105263157901</v>
      </c>
      <c r="I676" s="133">
        <f t="shared" si="10"/>
        <v>104949429.36300001</v>
      </c>
    </row>
    <row r="677" spans="1:9" x14ac:dyDescent="0.25">
      <c r="A677" s="86">
        <v>42</v>
      </c>
      <c r="B677" s="86">
        <v>15.5</v>
      </c>
      <c r="C677" s="86">
        <v>1</v>
      </c>
      <c r="D677" s="86" t="s">
        <v>8</v>
      </c>
      <c r="E677" s="86" t="s">
        <v>10</v>
      </c>
      <c r="F677" s="132">
        <v>9321893.8965000007</v>
      </c>
      <c r="G677" s="132">
        <v>266537114.37400001</v>
      </c>
      <c r="H677" s="130">
        <v>28.592592592592599</v>
      </c>
      <c r="I677" s="133">
        <f t="shared" si="10"/>
        <v>144489355.39575002</v>
      </c>
    </row>
    <row r="678" spans="1:9" x14ac:dyDescent="0.25">
      <c r="A678" s="86">
        <v>42</v>
      </c>
      <c r="B678" s="86">
        <v>16</v>
      </c>
      <c r="C678" s="86">
        <v>1</v>
      </c>
      <c r="D678" s="86" t="s">
        <v>8</v>
      </c>
      <c r="E678" s="86" t="s">
        <v>10</v>
      </c>
      <c r="F678" s="132">
        <v>7745238.0925000003</v>
      </c>
      <c r="G678" s="132">
        <v>239172952.29640001</v>
      </c>
      <c r="H678" s="130">
        <v>30.88</v>
      </c>
      <c r="I678" s="133">
        <f t="shared" si="10"/>
        <v>123923809.48</v>
      </c>
    </row>
    <row r="679" spans="1:9" x14ac:dyDescent="0.25">
      <c r="A679" s="86">
        <v>42</v>
      </c>
      <c r="B679" s="86">
        <v>16.5</v>
      </c>
      <c r="C679" s="86">
        <v>1</v>
      </c>
      <c r="D679" s="86" t="s">
        <v>8</v>
      </c>
      <c r="E679" s="86" t="s">
        <v>10</v>
      </c>
      <c r="F679" s="132">
        <v>6896136.4784000004</v>
      </c>
      <c r="G679" s="132">
        <v>234230842.456</v>
      </c>
      <c r="H679" s="130">
        <v>33.965517241379303</v>
      </c>
      <c r="I679" s="133">
        <f t="shared" si="10"/>
        <v>113786251.8936</v>
      </c>
    </row>
    <row r="680" spans="1:9" x14ac:dyDescent="0.25">
      <c r="A680" s="86">
        <v>42</v>
      </c>
      <c r="B680" s="86">
        <v>17</v>
      </c>
      <c r="C680" s="86">
        <v>1</v>
      </c>
      <c r="D680" s="86" t="s">
        <v>8</v>
      </c>
      <c r="E680" s="86" t="s">
        <v>10</v>
      </c>
      <c r="F680" s="132">
        <v>9301290.7237999998</v>
      </c>
      <c r="G680" s="132">
        <v>367782184.02960002</v>
      </c>
      <c r="H680" s="130">
        <v>39.540983606557397</v>
      </c>
      <c r="I680" s="133">
        <f t="shared" si="10"/>
        <v>158121942.3046</v>
      </c>
    </row>
    <row r="681" spans="1:9" x14ac:dyDescent="0.25">
      <c r="A681" s="86">
        <v>42</v>
      </c>
      <c r="B681" s="86">
        <v>17.5</v>
      </c>
      <c r="C681" s="86">
        <v>1</v>
      </c>
      <c r="D681" s="86" t="s">
        <v>8</v>
      </c>
      <c r="E681" s="86" t="s">
        <v>10</v>
      </c>
      <c r="F681" s="132">
        <v>9387023.5211999994</v>
      </c>
      <c r="G681" s="132">
        <v>337245991.3836</v>
      </c>
      <c r="H681" s="130">
        <v>35.9268292682927</v>
      </c>
      <c r="I681" s="133">
        <f t="shared" si="10"/>
        <v>164272911.62099999</v>
      </c>
    </row>
    <row r="682" spans="1:9" x14ac:dyDescent="0.25">
      <c r="A682" s="86">
        <v>42</v>
      </c>
      <c r="B682" s="86">
        <v>18</v>
      </c>
      <c r="C682" s="86">
        <v>1</v>
      </c>
      <c r="D682" s="86" t="s">
        <v>8</v>
      </c>
      <c r="E682" s="86" t="s">
        <v>10</v>
      </c>
      <c r="F682" s="132">
        <v>17837004.463599999</v>
      </c>
      <c r="G682" s="132">
        <v>728658250.6652</v>
      </c>
      <c r="H682" s="130">
        <v>40.8509316770186</v>
      </c>
      <c r="I682" s="133">
        <f t="shared" si="10"/>
        <v>321066080.3448</v>
      </c>
    </row>
    <row r="683" spans="1:9" x14ac:dyDescent="0.25">
      <c r="A683" s="86">
        <v>42</v>
      </c>
      <c r="B683" s="86">
        <v>18.5</v>
      </c>
      <c r="C683" s="86">
        <v>1</v>
      </c>
      <c r="D683" s="86" t="s">
        <v>8</v>
      </c>
      <c r="E683" s="86" t="s">
        <v>10</v>
      </c>
      <c r="F683" s="132">
        <v>10534184.853399999</v>
      </c>
      <c r="G683" s="132">
        <v>437866719.81</v>
      </c>
      <c r="H683" s="130">
        <v>41.566265060241001</v>
      </c>
      <c r="I683" s="133">
        <f t="shared" si="10"/>
        <v>194882419.7879</v>
      </c>
    </row>
    <row r="684" spans="1:9" x14ac:dyDescent="0.25">
      <c r="A684" s="86">
        <v>42</v>
      </c>
      <c r="B684" s="86">
        <v>19</v>
      </c>
      <c r="C684" s="86">
        <v>1</v>
      </c>
      <c r="D684" s="86" t="s">
        <v>8</v>
      </c>
      <c r="E684" s="86" t="s">
        <v>10</v>
      </c>
      <c r="F684" s="132">
        <v>8975719.1582999993</v>
      </c>
      <c r="G684" s="132">
        <v>467089385.21820003</v>
      </c>
      <c r="H684" s="130">
        <v>52.039215686274503</v>
      </c>
      <c r="I684" s="133">
        <f t="shared" si="10"/>
        <v>170538664.0077</v>
      </c>
    </row>
    <row r="685" spans="1:9" x14ac:dyDescent="0.25">
      <c r="A685" s="86">
        <v>42</v>
      </c>
      <c r="B685" s="86">
        <v>19.5</v>
      </c>
      <c r="C685" s="86">
        <v>1</v>
      </c>
      <c r="D685" s="86" t="s">
        <v>8</v>
      </c>
      <c r="E685" s="86" t="s">
        <v>10</v>
      </c>
      <c r="F685" s="132">
        <v>8377838.9637000002</v>
      </c>
      <c r="G685" s="132">
        <v>464663556.18180001</v>
      </c>
      <c r="H685" s="130">
        <v>55.463414634146297</v>
      </c>
      <c r="I685" s="133">
        <f t="shared" si="10"/>
        <v>163367859.79214999</v>
      </c>
    </row>
    <row r="686" spans="1:9" x14ac:dyDescent="0.25">
      <c r="A686" s="86">
        <v>42</v>
      </c>
      <c r="B686" s="86">
        <v>20</v>
      </c>
      <c r="C686" s="86">
        <v>1</v>
      </c>
      <c r="D686" s="86" t="s">
        <v>8</v>
      </c>
      <c r="E686" s="86" t="s">
        <v>10</v>
      </c>
      <c r="F686" s="132">
        <v>9003651.5539999995</v>
      </c>
      <c r="G686" s="132">
        <v>555678193.07799995</v>
      </c>
      <c r="H686" s="130">
        <v>61.716981132075503</v>
      </c>
      <c r="I686" s="133">
        <f t="shared" si="10"/>
        <v>180073031.07999998</v>
      </c>
    </row>
    <row r="687" spans="1:9" x14ac:dyDescent="0.25">
      <c r="A687" s="86">
        <v>42</v>
      </c>
      <c r="B687" s="86">
        <v>20.5</v>
      </c>
      <c r="C687" s="86">
        <v>1</v>
      </c>
      <c r="D687" s="86" t="s">
        <v>8</v>
      </c>
      <c r="E687" s="86" t="s">
        <v>10</v>
      </c>
      <c r="F687" s="132">
        <v>10040272.585200001</v>
      </c>
      <c r="G687" s="132">
        <v>695939634.93340003</v>
      </c>
      <c r="H687" s="130">
        <v>69.314814814814795</v>
      </c>
      <c r="I687" s="133">
        <f t="shared" si="10"/>
        <v>205825587.9966</v>
      </c>
    </row>
    <row r="688" spans="1:9" x14ac:dyDescent="0.25">
      <c r="A688" s="86">
        <v>42</v>
      </c>
      <c r="B688" s="86">
        <v>21</v>
      </c>
      <c r="C688" s="86">
        <v>1</v>
      </c>
      <c r="D688" s="86" t="s">
        <v>8</v>
      </c>
      <c r="E688" s="86" t="s">
        <v>10</v>
      </c>
      <c r="F688" s="132">
        <v>18082503.568500001</v>
      </c>
      <c r="G688" s="132">
        <v>1383053201.5107</v>
      </c>
      <c r="H688" s="130">
        <v>76.485714285714295</v>
      </c>
      <c r="I688" s="133">
        <f t="shared" si="10"/>
        <v>379732574.93850005</v>
      </c>
    </row>
    <row r="689" spans="1:9" x14ac:dyDescent="0.25">
      <c r="A689" s="86">
        <v>42</v>
      </c>
      <c r="B689" s="86">
        <v>21.5</v>
      </c>
      <c r="C689" s="86">
        <v>1</v>
      </c>
      <c r="D689" s="86" t="s">
        <v>8</v>
      </c>
      <c r="E689" s="86" t="s">
        <v>10</v>
      </c>
      <c r="F689" s="132">
        <v>25796655.077399999</v>
      </c>
      <c r="G689" s="132">
        <v>1961473723.1154001</v>
      </c>
      <c r="H689" s="130">
        <v>76.035971223021605</v>
      </c>
      <c r="I689" s="133">
        <f t="shared" si="10"/>
        <v>554628084.16409993</v>
      </c>
    </row>
    <row r="690" spans="1:9" x14ac:dyDescent="0.25">
      <c r="A690" s="86">
        <v>42</v>
      </c>
      <c r="B690" s="86">
        <v>22</v>
      </c>
      <c r="C690" s="86">
        <v>1</v>
      </c>
      <c r="D690" s="86" t="s">
        <v>8</v>
      </c>
      <c r="E690" s="86" t="s">
        <v>10</v>
      </c>
      <c r="F690" s="132">
        <v>18448436.069400001</v>
      </c>
      <c r="G690" s="132">
        <v>1565251289.4222</v>
      </c>
      <c r="H690" s="130">
        <v>84.844660194174807</v>
      </c>
      <c r="I690" s="133">
        <f t="shared" si="10"/>
        <v>405865593.52680004</v>
      </c>
    </row>
    <row r="691" spans="1:9" x14ac:dyDescent="0.25">
      <c r="A691" s="86">
        <v>42</v>
      </c>
      <c r="B691" s="86">
        <v>22.5</v>
      </c>
      <c r="C691" s="86">
        <v>1</v>
      </c>
      <c r="D691" s="86" t="s">
        <v>8</v>
      </c>
      <c r="E691" s="86" t="s">
        <v>10</v>
      </c>
      <c r="F691" s="132">
        <v>181890.18840000001</v>
      </c>
      <c r="G691" s="132">
        <v>17279567.897999998</v>
      </c>
      <c r="H691" s="130">
        <v>95</v>
      </c>
      <c r="I691" s="133">
        <f t="shared" si="10"/>
        <v>4092529.2390000005</v>
      </c>
    </row>
    <row r="692" spans="1:9" x14ac:dyDescent="0.25">
      <c r="A692" s="86">
        <v>42</v>
      </c>
      <c r="B692" s="86">
        <v>23</v>
      </c>
      <c r="C692" s="86">
        <v>1</v>
      </c>
      <c r="D692" s="86" t="s">
        <v>8</v>
      </c>
      <c r="E692" s="86" t="s">
        <v>10</v>
      </c>
      <c r="F692" s="132">
        <v>3179371.5469</v>
      </c>
      <c r="G692" s="132">
        <v>313074586.4418</v>
      </c>
      <c r="H692" s="130">
        <v>98.470588235294102</v>
      </c>
      <c r="I692" s="133">
        <f t="shared" si="10"/>
        <v>73125545.578700006</v>
      </c>
    </row>
    <row r="693" spans="1:9" x14ac:dyDescent="0.25">
      <c r="A693" s="86">
        <v>42</v>
      </c>
      <c r="B693" s="86">
        <v>17.5</v>
      </c>
      <c r="C693" s="86">
        <v>2</v>
      </c>
      <c r="D693" s="86" t="s">
        <v>8</v>
      </c>
      <c r="E693" s="86" t="s">
        <v>10</v>
      </c>
      <c r="F693" s="132">
        <v>4693511.7605999997</v>
      </c>
      <c r="G693" s="132">
        <v>187740470.42399999</v>
      </c>
      <c r="H693" s="130">
        <v>40</v>
      </c>
      <c r="I693" s="133">
        <f t="shared" si="10"/>
        <v>82136455.810499996</v>
      </c>
    </row>
    <row r="694" spans="1:9" x14ac:dyDescent="0.25">
      <c r="A694" s="86">
        <v>42</v>
      </c>
      <c r="B694" s="86">
        <v>18.5</v>
      </c>
      <c r="C694" s="86">
        <v>2</v>
      </c>
      <c r="D694" s="86" t="s">
        <v>8</v>
      </c>
      <c r="E694" s="86" t="s">
        <v>10</v>
      </c>
      <c r="F694" s="132">
        <v>888425.22860000003</v>
      </c>
      <c r="G694" s="132">
        <v>37821531.160400003</v>
      </c>
      <c r="H694" s="130">
        <v>42.571428571428598</v>
      </c>
      <c r="I694" s="133">
        <f t="shared" si="10"/>
        <v>16435866.7291</v>
      </c>
    </row>
    <row r="695" spans="1:9" x14ac:dyDescent="0.25">
      <c r="A695" s="86">
        <v>42</v>
      </c>
      <c r="B695" s="86">
        <v>19.5</v>
      </c>
      <c r="C695" s="86">
        <v>2</v>
      </c>
      <c r="D695" s="86" t="s">
        <v>8</v>
      </c>
      <c r="E695" s="86" t="s">
        <v>10</v>
      </c>
      <c r="F695" s="132">
        <v>1634700.2856000001</v>
      </c>
      <c r="G695" s="132">
        <v>91338878.457900003</v>
      </c>
      <c r="H695" s="130">
        <v>55.875</v>
      </c>
      <c r="I695" s="133">
        <f t="shared" si="10"/>
        <v>31876655.569200002</v>
      </c>
    </row>
    <row r="696" spans="1:9" x14ac:dyDescent="0.25">
      <c r="A696" s="86">
        <v>42</v>
      </c>
      <c r="B696" s="86">
        <v>20</v>
      </c>
      <c r="C696" s="86">
        <v>2</v>
      </c>
      <c r="D696" s="86" t="s">
        <v>8</v>
      </c>
      <c r="E696" s="86" t="s">
        <v>10</v>
      </c>
      <c r="F696" s="132">
        <v>2378323.0520000001</v>
      </c>
      <c r="G696" s="132">
        <v>158668123.61199999</v>
      </c>
      <c r="H696" s="130">
        <v>66.714285714285694</v>
      </c>
      <c r="I696" s="133">
        <f t="shared" si="10"/>
        <v>47566461.040000007</v>
      </c>
    </row>
    <row r="697" spans="1:9" x14ac:dyDescent="0.25">
      <c r="A697" s="86">
        <v>42</v>
      </c>
      <c r="B697" s="86">
        <v>20.5</v>
      </c>
      <c r="C697" s="86">
        <v>2</v>
      </c>
      <c r="D697" s="86" t="s">
        <v>8</v>
      </c>
      <c r="E697" s="86" t="s">
        <v>10</v>
      </c>
      <c r="F697" s="132">
        <v>11527720.375600001</v>
      </c>
      <c r="G697" s="132">
        <v>829066212.17420006</v>
      </c>
      <c r="H697" s="130">
        <v>71.919354838709694</v>
      </c>
      <c r="I697" s="133">
        <f t="shared" si="10"/>
        <v>236318267.69980001</v>
      </c>
    </row>
    <row r="698" spans="1:9" x14ac:dyDescent="0.25">
      <c r="A698" s="86">
        <v>42</v>
      </c>
      <c r="B698" s="86">
        <v>21</v>
      </c>
      <c r="C698" s="86">
        <v>2</v>
      </c>
      <c r="D698" s="86" t="s">
        <v>8</v>
      </c>
      <c r="E698" s="86" t="s">
        <v>10</v>
      </c>
      <c r="F698" s="132">
        <v>13088288.2972</v>
      </c>
      <c r="G698" s="132">
        <v>1001081840.4161</v>
      </c>
      <c r="H698" s="130">
        <v>76.486842105263193</v>
      </c>
      <c r="I698" s="133">
        <f t="shared" si="10"/>
        <v>274854054.24119997</v>
      </c>
    </row>
    <row r="699" spans="1:9" x14ac:dyDescent="0.25">
      <c r="A699" s="86">
        <v>42</v>
      </c>
      <c r="B699" s="86">
        <v>21.5</v>
      </c>
      <c r="C699" s="86">
        <v>2</v>
      </c>
      <c r="D699" s="86" t="s">
        <v>8</v>
      </c>
      <c r="E699" s="86" t="s">
        <v>10</v>
      </c>
      <c r="F699" s="132">
        <v>15774932.960999999</v>
      </c>
      <c r="G699" s="132">
        <v>1286677767.2778001</v>
      </c>
      <c r="H699" s="130">
        <v>81.564705882352897</v>
      </c>
      <c r="I699" s="133">
        <f t="shared" si="10"/>
        <v>339161058.66149998</v>
      </c>
    </row>
    <row r="700" spans="1:9" x14ac:dyDescent="0.25">
      <c r="A700" s="86">
        <v>42</v>
      </c>
      <c r="B700" s="86">
        <v>22</v>
      </c>
      <c r="C700" s="86">
        <v>2</v>
      </c>
      <c r="D700" s="86" t="s">
        <v>8</v>
      </c>
      <c r="E700" s="86" t="s">
        <v>10</v>
      </c>
      <c r="F700" s="132">
        <v>22388878.725000001</v>
      </c>
      <c r="G700" s="132">
        <v>2056552844.1636</v>
      </c>
      <c r="H700" s="130">
        <v>91.855999999999995</v>
      </c>
      <c r="I700" s="133">
        <f t="shared" si="10"/>
        <v>492555331.95000005</v>
      </c>
    </row>
    <row r="701" spans="1:9" x14ac:dyDescent="0.25">
      <c r="A701" s="86">
        <v>42</v>
      </c>
      <c r="B701" s="86">
        <v>22.5</v>
      </c>
      <c r="C701" s="86">
        <v>2</v>
      </c>
      <c r="D701" s="86" t="s">
        <v>8</v>
      </c>
      <c r="E701" s="86" t="s">
        <v>10</v>
      </c>
      <c r="F701" s="132">
        <v>22372493.1732</v>
      </c>
      <c r="G701" s="132">
        <v>2122112828.0627999</v>
      </c>
      <c r="H701" s="130">
        <v>94.853658536585399</v>
      </c>
      <c r="I701" s="133">
        <f t="shared" si="10"/>
        <v>503381096.39700001</v>
      </c>
    </row>
    <row r="702" spans="1:9" x14ac:dyDescent="0.25">
      <c r="A702" s="86">
        <v>42</v>
      </c>
      <c r="B702" s="86">
        <v>23</v>
      </c>
      <c r="C702" s="86">
        <v>2</v>
      </c>
      <c r="D702" s="86" t="s">
        <v>8</v>
      </c>
      <c r="E702" s="86" t="s">
        <v>10</v>
      </c>
      <c r="F702" s="132">
        <v>12156420.6205</v>
      </c>
      <c r="G702" s="132">
        <v>1354973344.5465</v>
      </c>
      <c r="H702" s="130">
        <v>111.461538461538</v>
      </c>
      <c r="I702" s="133">
        <f t="shared" si="10"/>
        <v>279597674.27149999</v>
      </c>
    </row>
    <row r="703" spans="1:9" x14ac:dyDescent="0.25">
      <c r="A703" s="86">
        <v>42</v>
      </c>
      <c r="B703" s="86">
        <v>23.5</v>
      </c>
      <c r="C703" s="86">
        <v>2</v>
      </c>
      <c r="D703" s="86" t="s">
        <v>8</v>
      </c>
      <c r="E703" s="86" t="s">
        <v>10</v>
      </c>
      <c r="F703" s="132">
        <v>7113994.2196000004</v>
      </c>
      <c r="G703" s="132">
        <v>784411467.898</v>
      </c>
      <c r="H703" s="130">
        <v>110.26315789473701</v>
      </c>
      <c r="I703" s="133">
        <f t="shared" si="10"/>
        <v>167178864.16060001</v>
      </c>
    </row>
    <row r="704" spans="1:9" x14ac:dyDescent="0.25">
      <c r="A704" s="86">
        <v>42</v>
      </c>
      <c r="B704" s="86">
        <v>24</v>
      </c>
      <c r="C704" s="86">
        <v>2</v>
      </c>
      <c r="D704" s="86" t="s">
        <v>8</v>
      </c>
      <c r="E704" s="86" t="s">
        <v>10</v>
      </c>
      <c r="F704" s="132">
        <v>3699713.6982</v>
      </c>
      <c r="G704" s="132">
        <v>440265930.08579999</v>
      </c>
      <c r="H704" s="130">
        <v>119</v>
      </c>
      <c r="I704" s="133">
        <f t="shared" si="10"/>
        <v>88793128.756799996</v>
      </c>
    </row>
    <row r="705" spans="1:9" x14ac:dyDescent="0.25">
      <c r="A705" s="86">
        <v>42</v>
      </c>
      <c r="B705" s="86">
        <v>24.5</v>
      </c>
      <c r="C705" s="86">
        <v>2</v>
      </c>
      <c r="D705" s="86" t="s">
        <v>8</v>
      </c>
      <c r="E705" s="86" t="s">
        <v>10</v>
      </c>
      <c r="F705" s="132">
        <v>1874342.4256</v>
      </c>
      <c r="G705" s="132">
        <v>260065011.55199999</v>
      </c>
      <c r="H705" s="130">
        <v>138.75</v>
      </c>
      <c r="I705" s="133">
        <f t="shared" si="10"/>
        <v>45921389.427199997</v>
      </c>
    </row>
    <row r="706" spans="1:9" x14ac:dyDescent="0.25">
      <c r="A706" s="86">
        <v>42</v>
      </c>
      <c r="B706" s="86">
        <v>20.5</v>
      </c>
      <c r="C706" s="86">
        <v>3</v>
      </c>
      <c r="D706" s="86" t="s">
        <v>8</v>
      </c>
      <c r="E706" s="86" t="s">
        <v>10</v>
      </c>
      <c r="F706" s="132">
        <v>2045240.7117999999</v>
      </c>
      <c r="G706" s="132">
        <v>122714442.708</v>
      </c>
      <c r="H706" s="130">
        <v>60</v>
      </c>
      <c r="I706" s="133">
        <f t="shared" si="10"/>
        <v>41927434.591899998</v>
      </c>
    </row>
    <row r="707" spans="1:9" x14ac:dyDescent="0.25">
      <c r="A707" s="86">
        <v>42</v>
      </c>
      <c r="B707" s="86">
        <v>21.5</v>
      </c>
      <c r="C707" s="86">
        <v>3</v>
      </c>
      <c r="D707" s="86" t="s">
        <v>8</v>
      </c>
      <c r="E707" s="86" t="s">
        <v>10</v>
      </c>
      <c r="F707" s="132">
        <v>2412636.8058000002</v>
      </c>
      <c r="G707" s="132">
        <v>197836218.0756</v>
      </c>
      <c r="H707" s="130">
        <v>82</v>
      </c>
      <c r="I707" s="133">
        <f t="shared" ref="I707:I770" si="11">B707*F707</f>
        <v>51871691.324700005</v>
      </c>
    </row>
    <row r="708" spans="1:9" x14ac:dyDescent="0.25">
      <c r="A708" s="86">
        <v>42</v>
      </c>
      <c r="B708" s="86">
        <v>23</v>
      </c>
      <c r="C708" s="86">
        <v>3</v>
      </c>
      <c r="D708" s="86" t="s">
        <v>8</v>
      </c>
      <c r="E708" s="86" t="s">
        <v>10</v>
      </c>
      <c r="F708" s="132">
        <v>1309152.9898999999</v>
      </c>
      <c r="G708" s="132">
        <v>136151910.94960001</v>
      </c>
      <c r="H708" s="130">
        <v>104</v>
      </c>
      <c r="I708" s="133">
        <f t="shared" si="11"/>
        <v>30110518.767699998</v>
      </c>
    </row>
    <row r="709" spans="1:9" x14ac:dyDescent="0.25">
      <c r="A709" s="86">
        <v>42</v>
      </c>
      <c r="B709" s="86">
        <v>24</v>
      </c>
      <c r="C709" s="86">
        <v>3</v>
      </c>
      <c r="D709" s="86" t="s">
        <v>8</v>
      </c>
      <c r="E709" s="86" t="s">
        <v>10</v>
      </c>
      <c r="F709" s="132">
        <v>1644317.1991999999</v>
      </c>
      <c r="G709" s="132">
        <v>192385112.3064</v>
      </c>
      <c r="H709" s="130">
        <v>117</v>
      </c>
      <c r="I709" s="133">
        <f t="shared" si="11"/>
        <v>39463612.7808</v>
      </c>
    </row>
    <row r="710" spans="1:9" x14ac:dyDescent="0.25">
      <c r="A710" s="86">
        <v>42</v>
      </c>
      <c r="B710" s="86">
        <v>24.5</v>
      </c>
      <c r="C710" s="86">
        <v>3</v>
      </c>
      <c r="D710" s="86" t="s">
        <v>8</v>
      </c>
      <c r="E710" s="86" t="s">
        <v>10</v>
      </c>
      <c r="F710" s="132">
        <v>1405756.8192</v>
      </c>
      <c r="G710" s="132">
        <v>176891066.41600001</v>
      </c>
      <c r="H710" s="130">
        <v>125.833333333333</v>
      </c>
      <c r="I710" s="133">
        <f t="shared" si="11"/>
        <v>34441042.0704</v>
      </c>
    </row>
    <row r="711" spans="1:9" x14ac:dyDescent="0.25">
      <c r="A711" s="86">
        <v>42</v>
      </c>
      <c r="B711" s="86">
        <v>25</v>
      </c>
      <c r="C711" s="86">
        <v>3</v>
      </c>
      <c r="D711" s="86" t="s">
        <v>8</v>
      </c>
      <c r="E711" s="86" t="s">
        <v>10</v>
      </c>
      <c r="F711" s="132">
        <v>655857.11430000002</v>
      </c>
      <c r="G711" s="132">
        <v>78921472.754099995</v>
      </c>
      <c r="H711" s="130">
        <v>120.333333333333</v>
      </c>
      <c r="I711" s="133">
        <f t="shared" si="11"/>
        <v>16396427.8575</v>
      </c>
    </row>
    <row r="712" spans="1:9" x14ac:dyDescent="0.25">
      <c r="A712" s="86">
        <v>42</v>
      </c>
      <c r="B712" s="86">
        <v>25</v>
      </c>
      <c r="C712" s="86">
        <v>4</v>
      </c>
      <c r="D712" s="86" t="s">
        <v>8</v>
      </c>
      <c r="E712" s="86" t="s">
        <v>10</v>
      </c>
      <c r="F712" s="132">
        <v>218619.03810000001</v>
      </c>
      <c r="G712" s="132">
        <v>32792855.715</v>
      </c>
      <c r="H712" s="130">
        <v>150</v>
      </c>
      <c r="I712" s="133">
        <f t="shared" si="11"/>
        <v>5465475.9525000006</v>
      </c>
    </row>
    <row r="713" spans="1:9" x14ac:dyDescent="0.25">
      <c r="A713" s="86">
        <v>42</v>
      </c>
      <c r="B713" s="86">
        <v>25.5</v>
      </c>
      <c r="C713" s="86">
        <v>4</v>
      </c>
      <c r="D713" s="86" t="s">
        <v>8</v>
      </c>
      <c r="E713" s="86" t="s">
        <v>10</v>
      </c>
      <c r="F713" s="132">
        <v>239307.44159999999</v>
      </c>
      <c r="G713" s="132">
        <v>35417501.356799997</v>
      </c>
      <c r="H713" s="130">
        <v>148</v>
      </c>
      <c r="I713" s="133">
        <f t="shared" si="11"/>
        <v>6102339.7607999993</v>
      </c>
    </row>
    <row r="714" spans="1:9" x14ac:dyDescent="0.25">
      <c r="A714" s="86">
        <v>42</v>
      </c>
      <c r="B714" s="86">
        <v>23</v>
      </c>
      <c r="C714" s="86">
        <v>1</v>
      </c>
      <c r="D714" s="86" t="s">
        <v>9</v>
      </c>
      <c r="E714" s="86" t="s">
        <v>10</v>
      </c>
      <c r="F714" s="132">
        <v>1309152.9898999999</v>
      </c>
      <c r="G714" s="132">
        <v>149243440.8486</v>
      </c>
      <c r="H714" s="130">
        <v>114</v>
      </c>
      <c r="I714" s="133">
        <f t="shared" si="11"/>
        <v>30110518.767699998</v>
      </c>
    </row>
    <row r="715" spans="1:9" x14ac:dyDescent="0.25">
      <c r="A715" s="86">
        <v>42</v>
      </c>
      <c r="B715" s="86">
        <v>18.5</v>
      </c>
      <c r="C715" s="86">
        <v>2</v>
      </c>
      <c r="D715" s="86" t="s">
        <v>9</v>
      </c>
      <c r="E715" s="86" t="s">
        <v>10</v>
      </c>
      <c r="F715" s="132">
        <v>380753.66940000001</v>
      </c>
      <c r="G715" s="132">
        <v>17133915.123</v>
      </c>
      <c r="H715" s="130">
        <v>45</v>
      </c>
      <c r="I715" s="133">
        <f t="shared" si="11"/>
        <v>7043942.8838999998</v>
      </c>
    </row>
    <row r="716" spans="1:9" x14ac:dyDescent="0.25">
      <c r="A716" s="86">
        <v>42</v>
      </c>
      <c r="B716" s="86">
        <v>20.5</v>
      </c>
      <c r="C716" s="86">
        <v>2</v>
      </c>
      <c r="D716" s="86" t="s">
        <v>9</v>
      </c>
      <c r="E716" s="86" t="s">
        <v>10</v>
      </c>
      <c r="F716" s="132">
        <v>743723.89520000003</v>
      </c>
      <c r="G716" s="132">
        <v>43135985.921599999</v>
      </c>
      <c r="H716" s="130">
        <v>58</v>
      </c>
      <c r="I716" s="133">
        <f t="shared" si="11"/>
        <v>15246339.851600001</v>
      </c>
    </row>
    <row r="717" spans="1:9" x14ac:dyDescent="0.25">
      <c r="A717" s="86">
        <v>42</v>
      </c>
      <c r="B717" s="86">
        <v>22</v>
      </c>
      <c r="C717" s="86">
        <v>2</v>
      </c>
      <c r="D717" s="86" t="s">
        <v>9</v>
      </c>
      <c r="E717" s="86" t="s">
        <v>10</v>
      </c>
      <c r="F717" s="132">
        <v>4835997.8046000004</v>
      </c>
      <c r="G717" s="132">
        <v>458524236.28799999</v>
      </c>
      <c r="H717" s="130">
        <v>94.814814814814795</v>
      </c>
      <c r="I717" s="133">
        <f t="shared" si="11"/>
        <v>106391951.70120001</v>
      </c>
    </row>
    <row r="718" spans="1:9" x14ac:dyDescent="0.25">
      <c r="A718" s="86">
        <v>42</v>
      </c>
      <c r="B718" s="86">
        <v>22.5</v>
      </c>
      <c r="C718" s="86">
        <v>2</v>
      </c>
      <c r="D718" s="86" t="s">
        <v>9</v>
      </c>
      <c r="E718" s="86" t="s">
        <v>10</v>
      </c>
      <c r="F718" s="132">
        <v>3455913.5795999998</v>
      </c>
      <c r="G718" s="132">
        <v>330130691.94599998</v>
      </c>
      <c r="H718" s="130">
        <v>95.526315789473699</v>
      </c>
      <c r="I718" s="133">
        <f t="shared" si="11"/>
        <v>77758055.540999994</v>
      </c>
    </row>
    <row r="719" spans="1:9" x14ac:dyDescent="0.25">
      <c r="A719" s="86">
        <v>42</v>
      </c>
      <c r="B719" s="86">
        <v>23</v>
      </c>
      <c r="C719" s="86">
        <v>2</v>
      </c>
      <c r="D719" s="86" t="s">
        <v>9</v>
      </c>
      <c r="E719" s="86" t="s">
        <v>10</v>
      </c>
      <c r="F719" s="132">
        <v>1496174.8455999999</v>
      </c>
      <c r="G719" s="132">
        <v>154106009.0968</v>
      </c>
      <c r="H719" s="130">
        <v>103</v>
      </c>
      <c r="I719" s="133">
        <f t="shared" si="11"/>
        <v>34412021.448799998</v>
      </c>
    </row>
    <row r="720" spans="1:9" x14ac:dyDescent="0.25">
      <c r="A720" s="86">
        <v>42</v>
      </c>
      <c r="B720" s="86">
        <v>23.5</v>
      </c>
      <c r="C720" s="86">
        <v>2</v>
      </c>
      <c r="D720" s="86" t="s">
        <v>9</v>
      </c>
      <c r="E720" s="86" t="s">
        <v>10</v>
      </c>
      <c r="F720" s="132">
        <v>5616311.2259999998</v>
      </c>
      <c r="G720" s="132">
        <v>683317865.83000004</v>
      </c>
      <c r="H720" s="130">
        <v>121.666666666667</v>
      </c>
      <c r="I720" s="133">
        <f t="shared" si="11"/>
        <v>131983313.81099999</v>
      </c>
    </row>
    <row r="721" spans="1:9" x14ac:dyDescent="0.25">
      <c r="A721" s="86">
        <v>42</v>
      </c>
      <c r="B721" s="86">
        <v>24</v>
      </c>
      <c r="C721" s="86">
        <v>2</v>
      </c>
      <c r="D721" s="86" t="s">
        <v>9</v>
      </c>
      <c r="E721" s="86" t="s">
        <v>10</v>
      </c>
      <c r="F721" s="132">
        <v>3699713.6982</v>
      </c>
      <c r="G721" s="132">
        <v>490417604.66140002</v>
      </c>
      <c r="H721" s="130">
        <v>132.555555555556</v>
      </c>
      <c r="I721" s="133">
        <f t="shared" si="11"/>
        <v>88793128.756799996</v>
      </c>
    </row>
    <row r="722" spans="1:9" x14ac:dyDescent="0.25">
      <c r="A722" s="86">
        <v>42</v>
      </c>
      <c r="B722" s="86">
        <v>24.5</v>
      </c>
      <c r="C722" s="86">
        <v>2</v>
      </c>
      <c r="D722" s="86" t="s">
        <v>9</v>
      </c>
      <c r="E722" s="86" t="s">
        <v>10</v>
      </c>
      <c r="F722" s="132">
        <v>5154441.6704000002</v>
      </c>
      <c r="G722" s="132">
        <v>674060394.80639994</v>
      </c>
      <c r="H722" s="130">
        <v>130.772727272727</v>
      </c>
      <c r="I722" s="133">
        <f t="shared" si="11"/>
        <v>126283820.92480001</v>
      </c>
    </row>
    <row r="723" spans="1:9" x14ac:dyDescent="0.25">
      <c r="A723" s="86">
        <v>42</v>
      </c>
      <c r="B723" s="86">
        <v>25</v>
      </c>
      <c r="C723" s="86">
        <v>2</v>
      </c>
      <c r="D723" s="86" t="s">
        <v>9</v>
      </c>
      <c r="E723" s="86" t="s">
        <v>10</v>
      </c>
      <c r="F723" s="132">
        <v>2842047.4953000001</v>
      </c>
      <c r="G723" s="132">
        <v>407505887.01840001</v>
      </c>
      <c r="H723" s="130">
        <v>143.38461538461499</v>
      </c>
      <c r="I723" s="133">
        <f t="shared" si="11"/>
        <v>71051187.382500008</v>
      </c>
    </row>
    <row r="724" spans="1:9" x14ac:dyDescent="0.25">
      <c r="A724" s="86">
        <v>42</v>
      </c>
      <c r="B724" s="86">
        <v>25.5</v>
      </c>
      <c r="C724" s="86">
        <v>2</v>
      </c>
      <c r="D724" s="86" t="s">
        <v>9</v>
      </c>
      <c r="E724" s="86" t="s">
        <v>10</v>
      </c>
      <c r="F724" s="132">
        <v>2871689.2991999998</v>
      </c>
      <c r="G724" s="132">
        <v>443675996.72640002</v>
      </c>
      <c r="H724" s="130">
        <v>154.5</v>
      </c>
      <c r="I724" s="133">
        <f t="shared" si="11"/>
        <v>73228077.129599988</v>
      </c>
    </row>
    <row r="725" spans="1:9" x14ac:dyDescent="0.25">
      <c r="A725" s="86">
        <v>42</v>
      </c>
      <c r="B725" s="86">
        <v>26</v>
      </c>
      <c r="C725" s="86">
        <v>2</v>
      </c>
      <c r="D725" s="86" t="s">
        <v>9</v>
      </c>
      <c r="E725" s="86" t="s">
        <v>10</v>
      </c>
      <c r="F725" s="132">
        <v>1026119.472</v>
      </c>
      <c r="G725" s="132">
        <v>168027063.53999999</v>
      </c>
      <c r="H725" s="130">
        <v>163.75</v>
      </c>
      <c r="I725" s="133">
        <f t="shared" si="11"/>
        <v>26679106.272</v>
      </c>
    </row>
    <row r="726" spans="1:9" x14ac:dyDescent="0.25">
      <c r="A726" s="86">
        <v>42</v>
      </c>
      <c r="B726" s="86">
        <v>26.5</v>
      </c>
      <c r="C726" s="86">
        <v>2</v>
      </c>
      <c r="D726" s="86" t="s">
        <v>9</v>
      </c>
      <c r="E726" s="86" t="s">
        <v>10</v>
      </c>
      <c r="F726" s="132">
        <v>2127045.9098</v>
      </c>
      <c r="G726" s="132">
        <v>363117123.17299998</v>
      </c>
      <c r="H726" s="130">
        <v>170.71428571428601</v>
      </c>
      <c r="I726" s="133">
        <f t="shared" si="11"/>
        <v>56366716.609700002</v>
      </c>
    </row>
    <row r="727" spans="1:9" x14ac:dyDescent="0.25">
      <c r="A727" s="86">
        <v>42</v>
      </c>
      <c r="B727" s="86">
        <v>27</v>
      </c>
      <c r="C727" s="86">
        <v>2</v>
      </c>
      <c r="D727" s="86" t="s">
        <v>9</v>
      </c>
      <c r="E727" s="86" t="s">
        <v>10</v>
      </c>
      <c r="F727" s="132">
        <v>1424064.834</v>
      </c>
      <c r="G727" s="132">
        <v>275414138.89560002</v>
      </c>
      <c r="H727" s="130">
        <v>193.4</v>
      </c>
      <c r="I727" s="133">
        <f t="shared" si="11"/>
        <v>38449750.517999999</v>
      </c>
    </row>
    <row r="728" spans="1:9" x14ac:dyDescent="0.25">
      <c r="A728" s="86">
        <v>42</v>
      </c>
      <c r="B728" s="86">
        <v>27.5</v>
      </c>
      <c r="C728" s="86">
        <v>2</v>
      </c>
      <c r="D728" s="86" t="s">
        <v>9</v>
      </c>
      <c r="E728" s="86" t="s">
        <v>10</v>
      </c>
      <c r="F728" s="132">
        <v>1823182.2083999999</v>
      </c>
      <c r="G728" s="132">
        <v>346404619.59600002</v>
      </c>
      <c r="H728" s="130">
        <v>190</v>
      </c>
      <c r="I728" s="133">
        <f t="shared" si="11"/>
        <v>50137510.730999999</v>
      </c>
    </row>
    <row r="729" spans="1:9" x14ac:dyDescent="0.25">
      <c r="A729" s="86">
        <v>42</v>
      </c>
      <c r="B729" s="86">
        <v>29</v>
      </c>
      <c r="C729" s="86">
        <v>2</v>
      </c>
      <c r="D729" s="86" t="s">
        <v>9</v>
      </c>
      <c r="E729" s="86" t="s">
        <v>10</v>
      </c>
      <c r="F729" s="132">
        <v>234011.008</v>
      </c>
      <c r="G729" s="132">
        <v>56396652.928000003</v>
      </c>
      <c r="H729" s="130">
        <v>241</v>
      </c>
      <c r="I729" s="133">
        <f t="shared" si="11"/>
        <v>6786319.2319999998</v>
      </c>
    </row>
    <row r="730" spans="1:9" x14ac:dyDescent="0.25">
      <c r="A730" s="86">
        <v>42</v>
      </c>
      <c r="B730" s="86">
        <v>24.5</v>
      </c>
      <c r="C730" s="86">
        <v>3</v>
      </c>
      <c r="D730" s="86" t="s">
        <v>9</v>
      </c>
      <c r="E730" s="86" t="s">
        <v>10</v>
      </c>
      <c r="F730" s="132">
        <v>234292.80319999999</v>
      </c>
      <c r="G730" s="132">
        <v>25537915.548799999</v>
      </c>
      <c r="H730" s="130">
        <v>109</v>
      </c>
      <c r="I730" s="133">
        <f t="shared" si="11"/>
        <v>5740173.6783999996</v>
      </c>
    </row>
    <row r="731" spans="1:9" x14ac:dyDescent="0.25">
      <c r="A731" s="86">
        <v>42</v>
      </c>
      <c r="B731" s="86">
        <v>25</v>
      </c>
      <c r="C731" s="86">
        <v>3</v>
      </c>
      <c r="D731" s="86" t="s">
        <v>9</v>
      </c>
      <c r="E731" s="86" t="s">
        <v>10</v>
      </c>
      <c r="F731" s="132">
        <v>218619.03810000001</v>
      </c>
      <c r="G731" s="132">
        <v>24048094.191</v>
      </c>
      <c r="H731" s="130">
        <v>110</v>
      </c>
      <c r="I731" s="133">
        <f t="shared" si="11"/>
        <v>5465475.9525000006</v>
      </c>
    </row>
    <row r="732" spans="1:9" x14ac:dyDescent="0.25">
      <c r="A732" s="86">
        <v>42</v>
      </c>
      <c r="B732" s="86">
        <v>25.5</v>
      </c>
      <c r="C732" s="86">
        <v>3</v>
      </c>
      <c r="D732" s="86" t="s">
        <v>9</v>
      </c>
      <c r="E732" s="86" t="s">
        <v>10</v>
      </c>
      <c r="F732" s="132">
        <v>717922.32479999994</v>
      </c>
      <c r="G732" s="132">
        <v>112235190.11040001</v>
      </c>
      <c r="H732" s="130">
        <v>156.333333333333</v>
      </c>
      <c r="I732" s="133">
        <f t="shared" si="11"/>
        <v>18307019.282399997</v>
      </c>
    </row>
    <row r="733" spans="1:9" x14ac:dyDescent="0.25">
      <c r="A733" s="86">
        <v>42</v>
      </c>
      <c r="B733" s="86">
        <v>26</v>
      </c>
      <c r="C733" s="86">
        <v>3</v>
      </c>
      <c r="D733" s="86" t="s">
        <v>9</v>
      </c>
      <c r="E733" s="86" t="s">
        <v>10</v>
      </c>
      <c r="F733" s="132">
        <v>1539179.2080000001</v>
      </c>
      <c r="G733" s="132">
        <v>279361026.25199997</v>
      </c>
      <c r="H733" s="130">
        <v>181.5</v>
      </c>
      <c r="I733" s="133">
        <f t="shared" si="11"/>
        <v>40018659.408</v>
      </c>
    </row>
    <row r="734" spans="1:9" x14ac:dyDescent="0.25">
      <c r="A734" s="86">
        <v>42</v>
      </c>
      <c r="B734" s="86">
        <v>27</v>
      </c>
      <c r="C734" s="86">
        <v>3</v>
      </c>
      <c r="D734" s="86" t="s">
        <v>9</v>
      </c>
      <c r="E734" s="86" t="s">
        <v>10</v>
      </c>
      <c r="F734" s="132">
        <v>284812.96679999999</v>
      </c>
      <c r="G734" s="132">
        <v>54684089.625600003</v>
      </c>
      <c r="H734" s="130">
        <v>192</v>
      </c>
      <c r="I734" s="133">
        <f t="shared" si="11"/>
        <v>7689950.1036</v>
      </c>
    </row>
    <row r="735" spans="1:9" x14ac:dyDescent="0.25">
      <c r="A735" s="86">
        <v>42</v>
      </c>
      <c r="B735" s="86">
        <v>28</v>
      </c>
      <c r="C735" s="86">
        <v>3</v>
      </c>
      <c r="D735" s="86" t="s">
        <v>9</v>
      </c>
      <c r="E735" s="86" t="s">
        <v>10</v>
      </c>
      <c r="F735" s="132">
        <v>303863.70140000002</v>
      </c>
      <c r="G735" s="132">
        <v>64722968.398199998</v>
      </c>
      <c r="H735" s="130">
        <v>213</v>
      </c>
      <c r="I735" s="133">
        <f t="shared" si="11"/>
        <v>8508183.6392000001</v>
      </c>
    </row>
    <row r="736" spans="1:9" x14ac:dyDescent="0.25">
      <c r="A736" s="86">
        <v>42</v>
      </c>
      <c r="B736" s="86">
        <v>30</v>
      </c>
      <c r="C736" s="86">
        <v>5</v>
      </c>
      <c r="D736" s="86" t="s">
        <v>9</v>
      </c>
      <c r="E736" s="86" t="s">
        <v>10</v>
      </c>
      <c r="F736" s="132">
        <v>303863.70140000002</v>
      </c>
      <c r="G736" s="132">
        <v>85993427.496199995</v>
      </c>
      <c r="H736" s="130">
        <v>283</v>
      </c>
      <c r="I736" s="133">
        <f t="shared" si="11"/>
        <v>9115911.0420000013</v>
      </c>
    </row>
    <row r="737" spans="1:9" x14ac:dyDescent="0.25">
      <c r="A737" s="86">
        <v>42</v>
      </c>
      <c r="B737" s="86">
        <v>30</v>
      </c>
      <c r="C737" s="86">
        <v>8</v>
      </c>
      <c r="D737" s="86" t="s">
        <v>9</v>
      </c>
      <c r="E737" s="86" t="s">
        <v>10</v>
      </c>
      <c r="F737" s="132">
        <v>303863.70140000002</v>
      </c>
      <c r="G737" s="132">
        <v>69888651.321999997</v>
      </c>
      <c r="H737" s="130">
        <v>230</v>
      </c>
      <c r="I737" s="133">
        <f t="shared" si="11"/>
        <v>9115911.0420000013</v>
      </c>
    </row>
    <row r="738" spans="1:9" x14ac:dyDescent="0.25">
      <c r="A738" s="86">
        <v>51</v>
      </c>
      <c r="B738" s="86">
        <v>5</v>
      </c>
      <c r="C738" s="86">
        <v>0</v>
      </c>
      <c r="D738" s="1" t="s">
        <v>8</v>
      </c>
      <c r="E738" s="86" t="s">
        <v>10</v>
      </c>
      <c r="F738" s="132">
        <v>64139531.133699998</v>
      </c>
      <c r="G738" s="132">
        <v>46406837.232029997</v>
      </c>
      <c r="H738" s="130">
        <v>0.72352941176470598</v>
      </c>
      <c r="I738" s="133">
        <f t="shared" si="11"/>
        <v>320697655.66850001</v>
      </c>
    </row>
    <row r="739" spans="1:9" x14ac:dyDescent="0.25">
      <c r="A739" s="86">
        <v>51</v>
      </c>
      <c r="B739" s="86">
        <v>5.5</v>
      </c>
      <c r="C739" s="86">
        <v>0</v>
      </c>
      <c r="D739" s="1" t="s">
        <v>8</v>
      </c>
      <c r="E739" s="86" t="s">
        <v>10</v>
      </c>
      <c r="F739" s="132">
        <v>197368315.13749999</v>
      </c>
      <c r="G739" s="132">
        <v>194615827.28314999</v>
      </c>
      <c r="H739" s="130">
        <v>0.986054054054054</v>
      </c>
      <c r="I739" s="133">
        <f t="shared" si="11"/>
        <v>1085525733.2562499</v>
      </c>
    </row>
    <row r="740" spans="1:9" x14ac:dyDescent="0.25">
      <c r="A740" s="86">
        <v>51</v>
      </c>
      <c r="B740" s="86">
        <v>6</v>
      </c>
      <c r="C740" s="86">
        <v>0</v>
      </c>
      <c r="D740" s="1" t="s">
        <v>8</v>
      </c>
      <c r="E740" s="86" t="s">
        <v>10</v>
      </c>
      <c r="F740" s="132">
        <v>316167498.60079998</v>
      </c>
      <c r="G740" s="132">
        <v>411569203.12045997</v>
      </c>
      <c r="H740" s="130">
        <v>1.30174418604651</v>
      </c>
      <c r="I740" s="133">
        <f t="shared" si="11"/>
        <v>1897004991.6047997</v>
      </c>
    </row>
    <row r="741" spans="1:9" x14ac:dyDescent="0.25">
      <c r="A741" s="86">
        <v>51</v>
      </c>
      <c r="B741" s="86">
        <v>6.5</v>
      </c>
      <c r="C741" s="86">
        <v>0</v>
      </c>
      <c r="D741" s="1" t="s">
        <v>8</v>
      </c>
      <c r="E741" s="86" t="s">
        <v>10</v>
      </c>
      <c r="F741" s="132">
        <v>326043704.60500002</v>
      </c>
      <c r="G741" s="132">
        <v>548056720.20580006</v>
      </c>
      <c r="H741" s="130">
        <v>1.6809302325581399</v>
      </c>
      <c r="I741" s="133">
        <f t="shared" si="11"/>
        <v>2119284079.9325001</v>
      </c>
    </row>
    <row r="742" spans="1:9" x14ac:dyDescent="0.25">
      <c r="A742" s="86">
        <v>51</v>
      </c>
      <c r="B742" s="86">
        <v>7</v>
      </c>
      <c r="C742" s="86">
        <v>0</v>
      </c>
      <c r="D742" s="1" t="s">
        <v>8</v>
      </c>
      <c r="E742" s="86" t="s">
        <v>10</v>
      </c>
      <c r="F742" s="132">
        <v>306777012.74800003</v>
      </c>
      <c r="G742" s="132">
        <v>652553869.13789999</v>
      </c>
      <c r="H742" s="130">
        <v>2.1271276595744699</v>
      </c>
      <c r="I742" s="133">
        <f t="shared" si="11"/>
        <v>2147439089.2360001</v>
      </c>
    </row>
    <row r="743" spans="1:9" x14ac:dyDescent="0.25">
      <c r="A743" s="86">
        <v>51</v>
      </c>
      <c r="B743" s="86">
        <v>7.5</v>
      </c>
      <c r="C743" s="86">
        <v>0</v>
      </c>
      <c r="D743" s="86" t="s">
        <v>8</v>
      </c>
      <c r="E743" s="86" t="s">
        <v>10</v>
      </c>
      <c r="F743" s="132">
        <v>234671362.8436</v>
      </c>
      <c r="G743" s="132">
        <v>607106042.66108</v>
      </c>
      <c r="H743" s="130">
        <v>2.5870478413068798</v>
      </c>
      <c r="I743" s="133">
        <f t="shared" si="11"/>
        <v>1760035221.3270001</v>
      </c>
    </row>
    <row r="744" spans="1:9" x14ac:dyDescent="0.25">
      <c r="A744" s="86">
        <v>51</v>
      </c>
      <c r="B744" s="86">
        <v>8</v>
      </c>
      <c r="C744" s="86">
        <v>0</v>
      </c>
      <c r="D744" s="86" t="s">
        <v>8</v>
      </c>
      <c r="E744" s="86" t="s">
        <v>10</v>
      </c>
      <c r="F744" s="132">
        <v>165558368.67989999</v>
      </c>
      <c r="G744" s="132">
        <v>525348217.61268002</v>
      </c>
      <c r="H744" s="130">
        <v>3.1731903485254702</v>
      </c>
      <c r="I744" s="133">
        <f t="shared" si="11"/>
        <v>1324466949.4391999</v>
      </c>
    </row>
    <row r="745" spans="1:9" x14ac:dyDescent="0.25">
      <c r="A745" s="86">
        <v>51</v>
      </c>
      <c r="B745" s="86">
        <v>8.5</v>
      </c>
      <c r="C745" s="86">
        <v>0</v>
      </c>
      <c r="D745" s="86" t="s">
        <v>8</v>
      </c>
      <c r="E745" s="86" t="s">
        <v>10</v>
      </c>
      <c r="F745" s="132">
        <v>126763695.4896</v>
      </c>
      <c r="G745" s="132">
        <v>489259109.32235998</v>
      </c>
      <c r="H745" s="130">
        <v>3.8596153846153798</v>
      </c>
      <c r="I745" s="133">
        <f t="shared" si="11"/>
        <v>1077491411.6616001</v>
      </c>
    </row>
    <row r="746" spans="1:9" x14ac:dyDescent="0.25">
      <c r="A746" s="86">
        <v>51</v>
      </c>
      <c r="B746" s="86">
        <v>9</v>
      </c>
      <c r="C746" s="86">
        <v>0</v>
      </c>
      <c r="D746" s="86" t="s">
        <v>8</v>
      </c>
      <c r="E746" s="86" t="s">
        <v>10</v>
      </c>
      <c r="F746" s="132">
        <v>68023181.384299994</v>
      </c>
      <c r="G746" s="132">
        <v>312214873.20116001</v>
      </c>
      <c r="H746" s="130">
        <v>4.5898305084745799</v>
      </c>
      <c r="I746" s="133">
        <f t="shared" si="11"/>
        <v>612208632.45869994</v>
      </c>
    </row>
    <row r="747" spans="1:9" x14ac:dyDescent="0.25">
      <c r="A747" s="86">
        <v>51</v>
      </c>
      <c r="B747" s="86">
        <v>9.5</v>
      </c>
      <c r="C747" s="86">
        <v>0</v>
      </c>
      <c r="D747" s="86" t="s">
        <v>8</v>
      </c>
      <c r="E747" s="86" t="s">
        <v>10</v>
      </c>
      <c r="F747" s="132">
        <v>39692733.181299999</v>
      </c>
      <c r="G747" s="132">
        <v>225488505.51930001</v>
      </c>
      <c r="H747" s="130">
        <v>5.68085106382979</v>
      </c>
      <c r="I747" s="133">
        <f t="shared" si="11"/>
        <v>377080965.22235</v>
      </c>
    </row>
    <row r="748" spans="1:9" x14ac:dyDescent="0.25">
      <c r="A748" s="86">
        <v>51</v>
      </c>
      <c r="B748" s="86">
        <v>10</v>
      </c>
      <c r="C748" s="86">
        <v>0</v>
      </c>
      <c r="D748" s="86" t="s">
        <v>8</v>
      </c>
      <c r="E748" s="86" t="s">
        <v>10</v>
      </c>
      <c r="F748" s="132">
        <v>34072493.349600002</v>
      </c>
      <c r="G748" s="132">
        <v>223884675.05133</v>
      </c>
      <c r="H748" s="130">
        <v>6.5708333333333302</v>
      </c>
      <c r="I748" s="133">
        <f t="shared" si="11"/>
        <v>340724933.49600005</v>
      </c>
    </row>
    <row r="749" spans="1:9" x14ac:dyDescent="0.25">
      <c r="A749" s="86">
        <v>51</v>
      </c>
      <c r="B749" s="86">
        <v>11</v>
      </c>
      <c r="C749" s="86">
        <v>0</v>
      </c>
      <c r="D749" s="86" t="s">
        <v>8</v>
      </c>
      <c r="E749" s="86" t="s">
        <v>10</v>
      </c>
      <c r="F749" s="132">
        <v>2414845.8018</v>
      </c>
      <c r="G749" s="132">
        <v>22458065.956739999</v>
      </c>
      <c r="H749" s="130">
        <v>9.3000000000000007</v>
      </c>
      <c r="I749" s="133">
        <f t="shared" si="11"/>
        <v>26563303.819800001</v>
      </c>
    </row>
    <row r="750" spans="1:9" x14ac:dyDescent="0.25">
      <c r="A750" s="86">
        <v>51</v>
      </c>
      <c r="B750" s="86">
        <v>11.5</v>
      </c>
      <c r="C750" s="86">
        <v>0</v>
      </c>
      <c r="D750" s="86" t="s">
        <v>8</v>
      </c>
      <c r="E750" s="86" t="s">
        <v>10</v>
      </c>
      <c r="F750" s="132">
        <v>26827955.943599999</v>
      </c>
      <c r="G750" s="132">
        <v>281693537.40780002</v>
      </c>
      <c r="H750" s="130">
        <v>10.5</v>
      </c>
      <c r="I750" s="133">
        <f t="shared" si="11"/>
        <v>308521493.35140002</v>
      </c>
    </row>
    <row r="751" spans="1:9" x14ac:dyDescent="0.25">
      <c r="A751" s="86">
        <v>51</v>
      </c>
      <c r="B751" s="86">
        <v>13.5</v>
      </c>
      <c r="C751" s="86">
        <v>1</v>
      </c>
      <c r="D751" s="86" t="s">
        <v>8</v>
      </c>
      <c r="E751" s="86" t="s">
        <v>10</v>
      </c>
      <c r="F751" s="132">
        <v>3978264.8632</v>
      </c>
      <c r="G751" s="132">
        <v>80559863.479800001</v>
      </c>
      <c r="H751" s="130">
        <v>20.25</v>
      </c>
      <c r="I751" s="133">
        <f t="shared" si="11"/>
        <v>53706575.653200001</v>
      </c>
    </row>
    <row r="752" spans="1:9" x14ac:dyDescent="0.25">
      <c r="A752" s="86">
        <v>51</v>
      </c>
      <c r="B752" s="86">
        <v>14</v>
      </c>
      <c r="C752" s="86">
        <v>1</v>
      </c>
      <c r="D752" s="86" t="s">
        <v>8</v>
      </c>
      <c r="E752" s="86" t="s">
        <v>10</v>
      </c>
      <c r="F752" s="132">
        <v>2700743.1518999999</v>
      </c>
      <c r="G752" s="132">
        <v>57615853.907200001</v>
      </c>
      <c r="H752" s="130">
        <v>21.3333333333333</v>
      </c>
      <c r="I752" s="133">
        <f t="shared" si="11"/>
        <v>37810404.126599997</v>
      </c>
    </row>
    <row r="753" spans="1:9" x14ac:dyDescent="0.25">
      <c r="A753" s="86">
        <v>51</v>
      </c>
      <c r="B753" s="86">
        <v>14.5</v>
      </c>
      <c r="C753" s="86">
        <v>1</v>
      </c>
      <c r="D753" s="86" t="s">
        <v>8</v>
      </c>
      <c r="E753" s="86" t="s">
        <v>10</v>
      </c>
      <c r="F753" s="132">
        <v>2967876.0249999999</v>
      </c>
      <c r="G753" s="132">
        <v>73009750.215000004</v>
      </c>
      <c r="H753" s="130">
        <v>24.6</v>
      </c>
      <c r="I753" s="133">
        <f t="shared" si="11"/>
        <v>43034202.362499997</v>
      </c>
    </row>
    <row r="754" spans="1:9" x14ac:dyDescent="0.25">
      <c r="A754" s="86">
        <v>51</v>
      </c>
      <c r="B754" s="86">
        <v>15</v>
      </c>
      <c r="C754" s="86">
        <v>1</v>
      </c>
      <c r="D754" s="86" t="s">
        <v>8</v>
      </c>
      <c r="E754" s="86" t="s">
        <v>10</v>
      </c>
      <c r="F754" s="132">
        <v>1386345.2348</v>
      </c>
      <c r="G754" s="132">
        <v>35351803.487400003</v>
      </c>
      <c r="H754" s="130">
        <v>25.5</v>
      </c>
      <c r="I754" s="133">
        <f t="shared" si="11"/>
        <v>20795178.522</v>
      </c>
    </row>
    <row r="755" spans="1:9" x14ac:dyDescent="0.25">
      <c r="A755" s="86">
        <v>51</v>
      </c>
      <c r="B755" s="86">
        <v>15.5</v>
      </c>
      <c r="C755" s="86">
        <v>1</v>
      </c>
      <c r="D755" s="86" t="s">
        <v>8</v>
      </c>
      <c r="E755" s="86" t="s">
        <v>10</v>
      </c>
      <c r="F755" s="132">
        <v>145699.7286</v>
      </c>
      <c r="G755" s="132">
        <v>4079592.4007999999</v>
      </c>
      <c r="H755" s="130">
        <v>28</v>
      </c>
      <c r="I755" s="133">
        <f t="shared" si="11"/>
        <v>2258345.7933</v>
      </c>
    </row>
    <row r="756" spans="1:9" x14ac:dyDescent="0.25">
      <c r="A756" s="86">
        <v>51</v>
      </c>
      <c r="B756" s="86">
        <v>16</v>
      </c>
      <c r="C756" s="86">
        <v>1</v>
      </c>
      <c r="D756" s="86" t="s">
        <v>8</v>
      </c>
      <c r="E756" s="86" t="s">
        <v>10</v>
      </c>
      <c r="F756" s="132">
        <v>2555043.4232000001</v>
      </c>
      <c r="G756" s="132">
        <v>88148998.100400001</v>
      </c>
      <c r="H756" s="130">
        <v>34.5</v>
      </c>
      <c r="I756" s="133">
        <f t="shared" si="11"/>
        <v>40880694.771200001</v>
      </c>
    </row>
    <row r="757" spans="1:9" x14ac:dyDescent="0.25">
      <c r="A757" s="86">
        <v>51</v>
      </c>
      <c r="B757" s="86">
        <v>16.5</v>
      </c>
      <c r="C757" s="86">
        <v>1</v>
      </c>
      <c r="D757" s="86" t="s">
        <v>8</v>
      </c>
      <c r="E757" s="86" t="s">
        <v>10</v>
      </c>
      <c r="F757" s="132">
        <v>1277521.7116</v>
      </c>
      <c r="G757" s="132">
        <v>47268303.3292</v>
      </c>
      <c r="H757" s="130">
        <v>37</v>
      </c>
      <c r="I757" s="133">
        <f t="shared" si="11"/>
        <v>21079108.2414</v>
      </c>
    </row>
    <row r="758" spans="1:9" x14ac:dyDescent="0.25">
      <c r="A758" s="86">
        <v>51</v>
      </c>
      <c r="B758" s="86">
        <v>19</v>
      </c>
      <c r="C758" s="86">
        <v>1</v>
      </c>
      <c r="D758" s="86" t="s">
        <v>8</v>
      </c>
      <c r="E758" s="86" t="s">
        <v>10</v>
      </c>
      <c r="F758" s="132">
        <v>1277521.7116</v>
      </c>
      <c r="G758" s="132">
        <v>77928824.407600001</v>
      </c>
      <c r="H758" s="130">
        <v>61</v>
      </c>
      <c r="I758" s="133">
        <f t="shared" si="11"/>
        <v>24272912.520400003</v>
      </c>
    </row>
    <row r="759" spans="1:9" x14ac:dyDescent="0.25">
      <c r="A759" s="86">
        <v>51</v>
      </c>
      <c r="B759" s="86">
        <v>19.5</v>
      </c>
      <c r="C759" s="86">
        <v>1</v>
      </c>
      <c r="D759" s="86" t="s">
        <v>8</v>
      </c>
      <c r="E759" s="86" t="s">
        <v>10</v>
      </c>
      <c r="F759" s="132">
        <v>342539.07319999998</v>
      </c>
      <c r="G759" s="132">
        <v>18497109.952799998</v>
      </c>
      <c r="H759" s="130">
        <v>54</v>
      </c>
      <c r="I759" s="133">
        <f t="shared" si="11"/>
        <v>6679511.9273999995</v>
      </c>
    </row>
    <row r="760" spans="1:9" x14ac:dyDescent="0.25">
      <c r="A760" s="86">
        <v>61</v>
      </c>
      <c r="B760" s="86">
        <v>5</v>
      </c>
      <c r="C760" s="86">
        <v>0</v>
      </c>
      <c r="D760" s="1" t="s">
        <v>8</v>
      </c>
      <c r="E760" s="86" t="s">
        <v>10</v>
      </c>
      <c r="F760" s="132">
        <v>1547862.2753999999</v>
      </c>
      <c r="G760" s="132">
        <v>1115229.9624000001</v>
      </c>
      <c r="H760" s="130">
        <v>0.72049689440993803</v>
      </c>
      <c r="I760" s="133">
        <f t="shared" si="11"/>
        <v>7739311.3769999994</v>
      </c>
    </row>
    <row r="761" spans="1:9" x14ac:dyDescent="0.25">
      <c r="A761" s="86">
        <v>61</v>
      </c>
      <c r="B761" s="86">
        <v>5.5</v>
      </c>
      <c r="C761" s="86">
        <v>0</v>
      </c>
      <c r="D761" s="1" t="s">
        <v>8</v>
      </c>
      <c r="E761" s="86" t="s">
        <v>10</v>
      </c>
      <c r="F761" s="132">
        <v>2278530.1817999999</v>
      </c>
      <c r="G761" s="132">
        <v>2014143.7683000001</v>
      </c>
      <c r="H761" s="130">
        <v>0.88396624472573904</v>
      </c>
      <c r="I761" s="133">
        <f t="shared" si="11"/>
        <v>12531915.9999</v>
      </c>
    </row>
    <row r="762" spans="1:9" x14ac:dyDescent="0.25">
      <c r="A762" s="86">
        <v>61</v>
      </c>
      <c r="B762" s="86">
        <v>6</v>
      </c>
      <c r="C762" s="86">
        <v>0</v>
      </c>
      <c r="D762" s="1" t="s">
        <v>8</v>
      </c>
      <c r="E762" s="86" t="s">
        <v>10</v>
      </c>
      <c r="F762" s="132">
        <v>9874967.9135999996</v>
      </c>
      <c r="G762" s="132">
        <v>12122628.5208</v>
      </c>
      <c r="H762" s="130">
        <v>1.22761194029851</v>
      </c>
      <c r="I762" s="133">
        <f t="shared" si="11"/>
        <v>59249807.481600001</v>
      </c>
    </row>
    <row r="763" spans="1:9" x14ac:dyDescent="0.25">
      <c r="A763" s="86">
        <v>61</v>
      </c>
      <c r="B763" s="86">
        <v>6.5</v>
      </c>
      <c r="C763" s="86">
        <v>0</v>
      </c>
      <c r="D763" s="1" t="s">
        <v>8</v>
      </c>
      <c r="E763" s="86" t="s">
        <v>10</v>
      </c>
      <c r="F763" s="132">
        <v>241672162.43599999</v>
      </c>
      <c r="G763" s="132">
        <v>422411397.31423998</v>
      </c>
      <c r="H763" s="130">
        <v>1.74786948176583</v>
      </c>
      <c r="I763" s="133">
        <f t="shared" si="11"/>
        <v>1570869055.8339999</v>
      </c>
    </row>
    <row r="764" spans="1:9" x14ac:dyDescent="0.25">
      <c r="A764" s="86">
        <v>61</v>
      </c>
      <c r="B764" s="86">
        <v>7</v>
      </c>
      <c r="C764" s="86">
        <v>0</v>
      </c>
      <c r="D764" s="1" t="s">
        <v>8</v>
      </c>
      <c r="E764" s="86" t="s">
        <v>10</v>
      </c>
      <c r="F764" s="132">
        <v>542888472.13199997</v>
      </c>
      <c r="G764" s="132">
        <v>1092650706.0403199</v>
      </c>
      <c r="H764" s="130">
        <v>2.01266146202981</v>
      </c>
      <c r="I764" s="133">
        <f t="shared" si="11"/>
        <v>3800219304.9239998</v>
      </c>
    </row>
    <row r="765" spans="1:9" x14ac:dyDescent="0.25">
      <c r="A765" s="86">
        <v>61</v>
      </c>
      <c r="B765" s="86">
        <v>7.5</v>
      </c>
      <c r="C765" s="86">
        <v>0</v>
      </c>
      <c r="D765" s="1" t="s">
        <v>8</v>
      </c>
      <c r="E765" s="86" t="s">
        <v>10</v>
      </c>
      <c r="F765" s="132">
        <v>253739030.49000001</v>
      </c>
      <c r="G765" s="132">
        <v>592784512.11899996</v>
      </c>
      <c r="H765" s="130">
        <v>2.3361975923619802</v>
      </c>
      <c r="I765" s="133">
        <f t="shared" si="11"/>
        <v>1903042728.6750002</v>
      </c>
    </row>
    <row r="766" spans="1:9" x14ac:dyDescent="0.25">
      <c r="A766" s="86">
        <v>61</v>
      </c>
      <c r="B766" s="86">
        <v>8</v>
      </c>
      <c r="C766" s="86">
        <v>0</v>
      </c>
      <c r="D766" s="1" t="s">
        <v>8</v>
      </c>
      <c r="E766" s="86" t="s">
        <v>10</v>
      </c>
      <c r="F766" s="132">
        <v>118234701.278</v>
      </c>
      <c r="G766" s="132">
        <v>370401083.95143002</v>
      </c>
      <c r="H766" s="130">
        <v>3.1327611940298499</v>
      </c>
      <c r="I766" s="133">
        <f t="shared" si="11"/>
        <v>945877610.22399998</v>
      </c>
    </row>
    <row r="767" spans="1:9" x14ac:dyDescent="0.25">
      <c r="A767" s="86">
        <v>61</v>
      </c>
      <c r="B767" s="86">
        <v>8.5</v>
      </c>
      <c r="C767" s="86">
        <v>0</v>
      </c>
      <c r="D767" s="1" t="s">
        <v>8</v>
      </c>
      <c r="E767" s="86" t="s">
        <v>10</v>
      </c>
      <c r="F767" s="132">
        <v>93787166.508000001</v>
      </c>
      <c r="G767" s="132">
        <v>379974167.01845998</v>
      </c>
      <c r="H767" s="130">
        <v>4.0514516129032296</v>
      </c>
      <c r="I767" s="133">
        <f t="shared" si="11"/>
        <v>797190915.31799996</v>
      </c>
    </row>
    <row r="768" spans="1:9" x14ac:dyDescent="0.25">
      <c r="A768" s="86">
        <v>61</v>
      </c>
      <c r="B768" s="86">
        <v>7.5</v>
      </c>
      <c r="C768" s="86">
        <v>0</v>
      </c>
      <c r="D768" s="86" t="s">
        <v>8</v>
      </c>
      <c r="E768" s="86" t="s">
        <v>10</v>
      </c>
      <c r="F768" s="132">
        <v>4107854.79</v>
      </c>
      <c r="G768" s="132">
        <v>10364433.624</v>
      </c>
      <c r="H768" s="130">
        <v>2.5230769230769199</v>
      </c>
      <c r="I768" s="133">
        <f t="shared" si="11"/>
        <v>30808910.925000001</v>
      </c>
    </row>
    <row r="769" spans="1:9" x14ac:dyDescent="0.25">
      <c r="A769" s="86">
        <v>61</v>
      </c>
      <c r="B769" s="86">
        <v>8</v>
      </c>
      <c r="C769" s="86">
        <v>0</v>
      </c>
      <c r="D769" s="86" t="s">
        <v>8</v>
      </c>
      <c r="E769" s="86" t="s">
        <v>10</v>
      </c>
      <c r="F769" s="132">
        <v>1764697.034</v>
      </c>
      <c r="G769" s="132">
        <v>5461737.3202299997</v>
      </c>
      <c r="H769" s="130">
        <v>3.0950000000000002</v>
      </c>
      <c r="I769" s="133">
        <f t="shared" si="11"/>
        <v>14117576.272</v>
      </c>
    </row>
    <row r="770" spans="1:9" x14ac:dyDescent="0.25">
      <c r="A770" s="86">
        <v>61</v>
      </c>
      <c r="B770" s="86">
        <v>9</v>
      </c>
      <c r="C770" s="86">
        <v>0</v>
      </c>
      <c r="D770" s="86" t="s">
        <v>8</v>
      </c>
      <c r="E770" s="86" t="s">
        <v>10</v>
      </c>
      <c r="F770" s="132">
        <v>37294797.984999999</v>
      </c>
      <c r="G770" s="132">
        <v>169156026.949</v>
      </c>
      <c r="H770" s="130">
        <v>4.5356466876971604</v>
      </c>
      <c r="I770" s="133">
        <f t="shared" si="11"/>
        <v>335653181.86500001</v>
      </c>
    </row>
    <row r="771" spans="1:9" x14ac:dyDescent="0.25">
      <c r="A771" s="86">
        <v>61</v>
      </c>
      <c r="B771" s="86">
        <v>9.5</v>
      </c>
      <c r="C771" s="86">
        <v>0</v>
      </c>
      <c r="D771" s="86" t="s">
        <v>8</v>
      </c>
      <c r="E771" s="86" t="s">
        <v>10</v>
      </c>
      <c r="F771" s="132">
        <v>14992657.149599999</v>
      </c>
      <c r="G771" s="132">
        <v>82246483.41234</v>
      </c>
      <c r="H771" s="130">
        <v>5.4857843137254898</v>
      </c>
      <c r="I771" s="133">
        <f t="shared" ref="I771:I834" si="12">B771*F771</f>
        <v>142430242.92119998</v>
      </c>
    </row>
    <row r="772" spans="1:9" x14ac:dyDescent="0.25">
      <c r="A772" s="86">
        <v>61</v>
      </c>
      <c r="B772" s="86">
        <v>10</v>
      </c>
      <c r="C772" s="86">
        <v>0</v>
      </c>
      <c r="D772" s="86" t="s">
        <v>8</v>
      </c>
      <c r="E772" s="86" t="s">
        <v>10</v>
      </c>
      <c r="F772" s="132">
        <v>8108450.2540999996</v>
      </c>
      <c r="G772" s="132">
        <v>53316056.153559998</v>
      </c>
      <c r="H772" s="130">
        <v>6.5753694581280797</v>
      </c>
      <c r="I772" s="133">
        <f t="shared" si="12"/>
        <v>81084502.540999994</v>
      </c>
    </row>
    <row r="773" spans="1:9" x14ac:dyDescent="0.25">
      <c r="A773" s="86">
        <v>61</v>
      </c>
      <c r="B773" s="86">
        <v>10.5</v>
      </c>
      <c r="C773" s="86">
        <v>0</v>
      </c>
      <c r="D773" s="86" t="s">
        <v>8</v>
      </c>
      <c r="E773" s="86" t="s">
        <v>10</v>
      </c>
      <c r="F773" s="132">
        <v>4820074.3823999995</v>
      </c>
      <c r="G773" s="132">
        <v>36812136.704800002</v>
      </c>
      <c r="H773" s="130">
        <v>7.6372549019607803</v>
      </c>
      <c r="I773" s="133">
        <f t="shared" si="12"/>
        <v>50610781.015199997</v>
      </c>
    </row>
    <row r="774" spans="1:9" x14ac:dyDescent="0.25">
      <c r="A774" s="86">
        <v>61</v>
      </c>
      <c r="B774" s="86">
        <v>11</v>
      </c>
      <c r="C774" s="86">
        <v>0</v>
      </c>
      <c r="D774" s="86" t="s">
        <v>8</v>
      </c>
      <c r="E774" s="86" t="s">
        <v>10</v>
      </c>
      <c r="F774" s="132">
        <v>3804078.3116000001</v>
      </c>
      <c r="G774" s="132">
        <v>35772512.818400003</v>
      </c>
      <c r="H774" s="130">
        <v>9.4037267080745295</v>
      </c>
      <c r="I774" s="133">
        <f t="shared" si="12"/>
        <v>41844861.427600004</v>
      </c>
    </row>
    <row r="775" spans="1:9" x14ac:dyDescent="0.25">
      <c r="A775" s="86">
        <v>61</v>
      </c>
      <c r="B775" s="86">
        <v>11.5</v>
      </c>
      <c r="C775" s="86">
        <v>0</v>
      </c>
      <c r="D775" s="86" t="s">
        <v>8</v>
      </c>
      <c r="E775" s="86" t="s">
        <v>10</v>
      </c>
      <c r="F775" s="132">
        <v>3997210.3454999998</v>
      </c>
      <c r="G775" s="132">
        <v>39972103.454999998</v>
      </c>
      <c r="H775" s="130">
        <v>10</v>
      </c>
      <c r="I775" s="133">
        <f t="shared" si="12"/>
        <v>45967918.973250002</v>
      </c>
    </row>
    <row r="776" spans="1:9" x14ac:dyDescent="0.25">
      <c r="A776" s="86">
        <v>61</v>
      </c>
      <c r="B776" s="86">
        <v>12</v>
      </c>
      <c r="C776" s="86">
        <v>0</v>
      </c>
      <c r="D776" s="86" t="s">
        <v>8</v>
      </c>
      <c r="E776" s="86" t="s">
        <v>10</v>
      </c>
      <c r="F776" s="132">
        <v>6723220.0517999995</v>
      </c>
      <c r="G776" s="132">
        <v>82185569.253900006</v>
      </c>
      <c r="H776" s="130">
        <v>12.2241379310345</v>
      </c>
      <c r="I776" s="133">
        <f t="shared" si="12"/>
        <v>80678640.621600002</v>
      </c>
    </row>
    <row r="777" spans="1:9" x14ac:dyDescent="0.25">
      <c r="A777" s="86">
        <v>61</v>
      </c>
      <c r="B777" s="86">
        <v>12</v>
      </c>
      <c r="C777" s="86">
        <v>1</v>
      </c>
      <c r="D777" s="86" t="s">
        <v>8</v>
      </c>
      <c r="E777" s="86" t="s">
        <v>10</v>
      </c>
      <c r="F777" s="132">
        <v>1970598.9807</v>
      </c>
      <c r="G777" s="132">
        <v>23879022.942600001</v>
      </c>
      <c r="H777" s="130">
        <v>12.117647058823501</v>
      </c>
      <c r="I777" s="133">
        <f t="shared" si="12"/>
        <v>23647187.768399999</v>
      </c>
    </row>
    <row r="778" spans="1:9" x14ac:dyDescent="0.25">
      <c r="A778" s="86">
        <v>61</v>
      </c>
      <c r="B778" s="86">
        <v>12.5</v>
      </c>
      <c r="C778" s="86">
        <v>1</v>
      </c>
      <c r="D778" s="86" t="s">
        <v>8</v>
      </c>
      <c r="E778" s="86" t="s">
        <v>10</v>
      </c>
      <c r="F778" s="132">
        <v>3805407.2348000002</v>
      </c>
      <c r="G778" s="132">
        <v>60214973.303599998</v>
      </c>
      <c r="H778" s="130">
        <v>15.823529411764699</v>
      </c>
      <c r="I778" s="133">
        <f t="shared" si="12"/>
        <v>47567590.435000002</v>
      </c>
    </row>
    <row r="779" spans="1:9" x14ac:dyDescent="0.25">
      <c r="A779" s="86">
        <v>61</v>
      </c>
      <c r="B779" s="86">
        <v>13</v>
      </c>
      <c r="C779" s="86">
        <v>1</v>
      </c>
      <c r="D779" s="86" t="s">
        <v>8</v>
      </c>
      <c r="E779" s="86" t="s">
        <v>10</v>
      </c>
      <c r="F779" s="132">
        <v>7654195.1479000002</v>
      </c>
      <c r="G779" s="132">
        <v>129627498.4725</v>
      </c>
      <c r="H779" s="130">
        <v>16.935483870967701</v>
      </c>
      <c r="I779" s="133">
        <f t="shared" si="12"/>
        <v>99504536.922700003</v>
      </c>
    </row>
    <row r="780" spans="1:9" x14ac:dyDescent="0.25">
      <c r="A780" s="86">
        <v>61</v>
      </c>
      <c r="B780" s="86">
        <v>13.5</v>
      </c>
      <c r="C780" s="86">
        <v>1</v>
      </c>
      <c r="D780" s="86" t="s">
        <v>8</v>
      </c>
      <c r="E780" s="86" t="s">
        <v>10</v>
      </c>
      <c r="F780" s="132">
        <v>108409.4148</v>
      </c>
      <c r="G780" s="132">
        <v>1897164.7590000001</v>
      </c>
      <c r="H780" s="130">
        <v>17.5</v>
      </c>
      <c r="I780" s="133">
        <f t="shared" si="12"/>
        <v>1463527.0998</v>
      </c>
    </row>
    <row r="781" spans="1:9" x14ac:dyDescent="0.25">
      <c r="A781" s="86">
        <v>61</v>
      </c>
      <c r="B781" s="86">
        <v>14</v>
      </c>
      <c r="C781" s="86">
        <v>1</v>
      </c>
      <c r="D781" s="86" t="s">
        <v>8</v>
      </c>
      <c r="E781" s="86" t="s">
        <v>10</v>
      </c>
      <c r="F781" s="132">
        <v>54204.707399999999</v>
      </c>
      <c r="G781" s="132">
        <v>1138298.8554</v>
      </c>
      <c r="H781" s="130">
        <v>21</v>
      </c>
      <c r="I781" s="133">
        <f t="shared" si="12"/>
        <v>758865.90359999996</v>
      </c>
    </row>
    <row r="782" spans="1:9" x14ac:dyDescent="0.25">
      <c r="A782" s="86">
        <v>61</v>
      </c>
      <c r="B782" s="86">
        <v>14.5</v>
      </c>
      <c r="C782" s="86">
        <v>1</v>
      </c>
      <c r="D782" s="86" t="s">
        <v>8</v>
      </c>
      <c r="E782" s="86" t="s">
        <v>10</v>
      </c>
      <c r="F782" s="132">
        <v>685206.65240000002</v>
      </c>
      <c r="G782" s="132">
        <v>16515843.1044</v>
      </c>
      <c r="H782" s="130">
        <v>24.1034482758621</v>
      </c>
      <c r="I782" s="133">
        <f t="shared" si="12"/>
        <v>9935496.4598000012</v>
      </c>
    </row>
    <row r="783" spans="1:9" x14ac:dyDescent="0.25">
      <c r="A783" s="86">
        <v>61</v>
      </c>
      <c r="B783" s="86">
        <v>15.5</v>
      </c>
      <c r="C783" s="86">
        <v>1</v>
      </c>
      <c r="D783" s="86" t="s">
        <v>8</v>
      </c>
      <c r="E783" s="86" t="s">
        <v>10</v>
      </c>
      <c r="F783" s="132">
        <v>354417.234</v>
      </c>
      <c r="G783" s="132">
        <v>11341351.488</v>
      </c>
      <c r="H783" s="130">
        <v>32</v>
      </c>
      <c r="I783" s="133">
        <f t="shared" si="12"/>
        <v>5493467.1270000003</v>
      </c>
    </row>
    <row r="784" spans="1:9" x14ac:dyDescent="0.25">
      <c r="A784" s="86">
        <v>61</v>
      </c>
      <c r="B784" s="86">
        <v>16</v>
      </c>
      <c r="C784" s="86">
        <v>1</v>
      </c>
      <c r="D784" s="86" t="s">
        <v>8</v>
      </c>
      <c r="E784" s="86" t="s">
        <v>10</v>
      </c>
      <c r="F784" s="132">
        <v>354417.234</v>
      </c>
      <c r="G784" s="132">
        <v>12050185.956</v>
      </c>
      <c r="H784" s="130">
        <v>34</v>
      </c>
      <c r="I784" s="133">
        <f t="shared" si="12"/>
        <v>5670675.7439999999</v>
      </c>
    </row>
    <row r="785" spans="1:11" x14ac:dyDescent="0.25">
      <c r="A785" s="86">
        <v>61</v>
      </c>
      <c r="B785" s="86">
        <v>17</v>
      </c>
      <c r="C785" s="86">
        <v>1</v>
      </c>
      <c r="D785" s="86" t="s">
        <v>8</v>
      </c>
      <c r="E785" s="86" t="s">
        <v>10</v>
      </c>
      <c r="F785" s="132">
        <v>354417.234</v>
      </c>
      <c r="G785" s="132">
        <v>14176689.359999999</v>
      </c>
      <c r="H785" s="130">
        <v>40</v>
      </c>
      <c r="I785" s="133">
        <f t="shared" si="12"/>
        <v>6025092.9780000001</v>
      </c>
    </row>
    <row r="786" spans="1:11" x14ac:dyDescent="0.25">
      <c r="A786" s="86">
        <v>61</v>
      </c>
      <c r="B786" s="86">
        <v>19.5</v>
      </c>
      <c r="C786" s="86">
        <v>1</v>
      </c>
      <c r="D786" s="86" t="s">
        <v>8</v>
      </c>
      <c r="E786" s="86" t="s">
        <v>10</v>
      </c>
      <c r="F786" s="132">
        <v>9614.0514000000003</v>
      </c>
      <c r="G786" s="132">
        <v>519158.77559999999</v>
      </c>
      <c r="H786" s="130">
        <v>54</v>
      </c>
      <c r="I786" s="133">
        <f t="shared" si="12"/>
        <v>187474.00229999999</v>
      </c>
    </row>
    <row r="787" spans="1:11" x14ac:dyDescent="0.25">
      <c r="A787" s="86">
        <v>61</v>
      </c>
      <c r="B787" s="86">
        <v>20.5</v>
      </c>
      <c r="C787" s="86">
        <v>2</v>
      </c>
      <c r="D787" s="86" t="s">
        <v>9</v>
      </c>
      <c r="E787" s="86" t="s">
        <v>10</v>
      </c>
      <c r="F787" s="132">
        <v>260199.508</v>
      </c>
      <c r="G787" s="132">
        <v>16652768.512</v>
      </c>
      <c r="H787" s="130">
        <v>64</v>
      </c>
      <c r="I787" s="133">
        <f t="shared" si="12"/>
        <v>5334089.9139999999</v>
      </c>
    </row>
    <row r="788" spans="1:11" x14ac:dyDescent="0.25">
      <c r="A788" s="86">
        <v>61</v>
      </c>
      <c r="B788" s="86">
        <v>22</v>
      </c>
      <c r="C788" s="86">
        <v>2</v>
      </c>
      <c r="D788" s="86" t="s">
        <v>9</v>
      </c>
      <c r="E788" s="86" t="s">
        <v>10</v>
      </c>
      <c r="F788" s="132">
        <v>23627.815600000002</v>
      </c>
      <c r="G788" s="132">
        <v>1724830.5388</v>
      </c>
      <c r="H788" s="130">
        <v>73</v>
      </c>
      <c r="I788" s="133">
        <f t="shared" si="12"/>
        <v>519811.94320000004</v>
      </c>
    </row>
    <row r="789" spans="1:11" x14ac:dyDescent="0.25">
      <c r="A789" s="86">
        <v>71</v>
      </c>
      <c r="B789" s="86">
        <v>13</v>
      </c>
      <c r="C789" s="86">
        <v>1</v>
      </c>
      <c r="D789" s="86" t="s">
        <v>8</v>
      </c>
      <c r="E789" s="1" t="s">
        <v>10</v>
      </c>
      <c r="F789" s="132">
        <v>78751.718399999998</v>
      </c>
      <c r="G789" s="132">
        <v>1095141.084</v>
      </c>
      <c r="H789" s="130">
        <v>13.90625</v>
      </c>
      <c r="I789" s="133">
        <f t="shared" si="12"/>
        <v>1023772.3391999999</v>
      </c>
    </row>
    <row r="790" spans="1:11" x14ac:dyDescent="0.25">
      <c r="A790" s="86">
        <v>71</v>
      </c>
      <c r="B790" s="86">
        <v>13.5</v>
      </c>
      <c r="C790" s="86">
        <v>1</v>
      </c>
      <c r="D790" s="86" t="s">
        <v>8</v>
      </c>
      <c r="E790" s="1" t="s">
        <v>10</v>
      </c>
      <c r="F790" s="132">
        <v>20442.776900000001</v>
      </c>
      <c r="G790" s="132">
        <v>408855.538</v>
      </c>
      <c r="H790" s="130">
        <v>20</v>
      </c>
      <c r="I790" s="133">
        <f t="shared" si="12"/>
        <v>275977.48814999999</v>
      </c>
    </row>
    <row r="791" spans="1:11" x14ac:dyDescent="0.25">
      <c r="A791" s="86">
        <v>71</v>
      </c>
      <c r="B791" s="86">
        <v>14</v>
      </c>
      <c r="C791" s="86">
        <v>1</v>
      </c>
      <c r="D791" s="86" t="s">
        <v>8</v>
      </c>
      <c r="E791" s="1" t="s">
        <v>10</v>
      </c>
      <c r="F791" s="132">
        <v>77264.615000000005</v>
      </c>
      <c r="G791" s="132">
        <v>1614830.4535000001</v>
      </c>
      <c r="H791" s="130">
        <v>20.9</v>
      </c>
      <c r="I791" s="133">
        <f t="shared" si="12"/>
        <v>1081704.6100000001</v>
      </c>
    </row>
    <row r="792" spans="1:11" x14ac:dyDescent="0.25">
      <c r="A792" s="86">
        <v>71</v>
      </c>
      <c r="B792" s="86">
        <v>14.5</v>
      </c>
      <c r="C792" s="86">
        <v>1</v>
      </c>
      <c r="D792" s="86" t="s">
        <v>8</v>
      </c>
      <c r="E792" s="1" t="s">
        <v>10</v>
      </c>
      <c r="F792" s="132">
        <v>30233.319899999999</v>
      </c>
      <c r="G792" s="132">
        <v>634899.71790000005</v>
      </c>
      <c r="H792" s="130">
        <v>21</v>
      </c>
      <c r="I792" s="133">
        <f t="shared" si="12"/>
        <v>438383.13854999997</v>
      </c>
    </row>
    <row r="793" spans="1:11" x14ac:dyDescent="0.25">
      <c r="A793" s="86">
        <v>71</v>
      </c>
      <c r="B793" s="86">
        <v>15</v>
      </c>
      <c r="C793" s="86">
        <v>1</v>
      </c>
      <c r="D793" s="86" t="s">
        <v>8</v>
      </c>
      <c r="E793" s="1" t="s">
        <v>10</v>
      </c>
      <c r="F793" s="132">
        <v>28727.420999999998</v>
      </c>
      <c r="G793" s="132">
        <v>652390.46400000004</v>
      </c>
      <c r="H793" s="130">
        <v>22.709677419354801</v>
      </c>
      <c r="I793" s="133">
        <f t="shared" si="12"/>
        <v>430911.315</v>
      </c>
    </row>
    <row r="794" spans="1:11" x14ac:dyDescent="0.25">
      <c r="A794" s="86">
        <v>71</v>
      </c>
      <c r="B794" s="86">
        <v>12</v>
      </c>
      <c r="C794" s="86">
        <v>1</v>
      </c>
      <c r="D794" s="86" t="s">
        <v>8</v>
      </c>
      <c r="E794" s="1" t="s">
        <v>10</v>
      </c>
      <c r="F794" s="132">
        <v>11518.9663</v>
      </c>
      <c r="G794" s="132">
        <v>161265.5282</v>
      </c>
      <c r="H794" s="130">
        <v>14</v>
      </c>
      <c r="I794" s="133">
        <f t="shared" si="12"/>
        <v>138227.5956</v>
      </c>
      <c r="J794" s="131"/>
      <c r="K794" s="131"/>
    </row>
    <row r="795" spans="1:11" x14ac:dyDescent="0.25">
      <c r="A795" s="86">
        <v>71</v>
      </c>
      <c r="B795" s="86">
        <v>12.5</v>
      </c>
      <c r="C795" s="86">
        <v>1</v>
      </c>
      <c r="D795" s="86" t="s">
        <v>8</v>
      </c>
      <c r="E795" s="1" t="s">
        <v>10</v>
      </c>
      <c r="F795" s="132">
        <v>95238.622700000007</v>
      </c>
      <c r="G795" s="132">
        <v>1347992.8136</v>
      </c>
      <c r="H795" s="130">
        <v>14.153846153846199</v>
      </c>
      <c r="I795" s="133">
        <f t="shared" si="12"/>
        <v>1190482.7837500002</v>
      </c>
      <c r="J795" s="131"/>
      <c r="K795" s="131"/>
    </row>
    <row r="796" spans="1:11" x14ac:dyDescent="0.25">
      <c r="A796" s="86">
        <v>71</v>
      </c>
      <c r="B796" s="86">
        <v>13</v>
      </c>
      <c r="C796" s="86">
        <v>1</v>
      </c>
      <c r="D796" s="86" t="s">
        <v>8</v>
      </c>
      <c r="E796" s="1" t="s">
        <v>10</v>
      </c>
      <c r="F796" s="132">
        <v>61524.78</v>
      </c>
      <c r="G796" s="132">
        <v>888417.82319999998</v>
      </c>
      <c r="H796" s="130">
        <v>14.44</v>
      </c>
      <c r="I796" s="133">
        <f t="shared" si="12"/>
        <v>799822.14</v>
      </c>
    </row>
    <row r="797" spans="1:11" x14ac:dyDescent="0.25">
      <c r="A797" s="86">
        <v>71</v>
      </c>
      <c r="B797" s="86">
        <v>13.5</v>
      </c>
      <c r="C797" s="86">
        <v>1</v>
      </c>
      <c r="D797" s="86" t="s">
        <v>8</v>
      </c>
      <c r="E797" s="1" t="s">
        <v>10</v>
      </c>
      <c r="F797" s="132">
        <v>50320.681600000004</v>
      </c>
      <c r="G797" s="132">
        <v>989115.89769999997</v>
      </c>
      <c r="H797" s="130">
        <v>19.65625</v>
      </c>
      <c r="I797" s="133">
        <f t="shared" si="12"/>
        <v>679329.20160000003</v>
      </c>
    </row>
    <row r="798" spans="1:11" x14ac:dyDescent="0.25">
      <c r="A798" s="86">
        <v>71</v>
      </c>
      <c r="B798" s="86">
        <v>14</v>
      </c>
      <c r="C798" s="86">
        <v>1</v>
      </c>
      <c r="D798" s="86" t="s">
        <v>8</v>
      </c>
      <c r="E798" s="1" t="s">
        <v>10</v>
      </c>
      <c r="F798" s="132">
        <v>77264.615000000005</v>
      </c>
      <c r="G798" s="132">
        <v>1613285.1612</v>
      </c>
      <c r="H798" s="130">
        <v>20.88</v>
      </c>
      <c r="I798" s="133">
        <f t="shared" si="12"/>
        <v>1081704.6100000001</v>
      </c>
    </row>
    <row r="799" spans="1:11" x14ac:dyDescent="0.25">
      <c r="A799" s="86">
        <v>71</v>
      </c>
      <c r="B799" s="86">
        <v>14.5</v>
      </c>
      <c r="C799" s="86">
        <v>1</v>
      </c>
      <c r="D799" s="86" t="s">
        <v>8</v>
      </c>
      <c r="E799" s="1" t="s">
        <v>10</v>
      </c>
      <c r="F799" s="132">
        <v>37431.729399999997</v>
      </c>
      <c r="G799" s="132">
        <v>902680.55130000005</v>
      </c>
      <c r="H799" s="130">
        <v>24.115384615384599</v>
      </c>
      <c r="I799" s="133">
        <f t="shared" si="12"/>
        <v>542760.07629999996</v>
      </c>
    </row>
    <row r="800" spans="1:11" x14ac:dyDescent="0.25">
      <c r="A800" s="86">
        <v>71</v>
      </c>
      <c r="B800" s="86">
        <v>15</v>
      </c>
      <c r="C800" s="86">
        <v>1</v>
      </c>
      <c r="D800" s="86" t="s">
        <v>8</v>
      </c>
      <c r="E800" s="1" t="s">
        <v>10</v>
      </c>
      <c r="F800" s="132">
        <v>67648.442999999999</v>
      </c>
      <c r="G800" s="132">
        <v>1731058.7879999999</v>
      </c>
      <c r="H800" s="130">
        <v>25.589041095890401</v>
      </c>
      <c r="I800" s="133">
        <f t="shared" si="12"/>
        <v>1014726.645</v>
      </c>
    </row>
    <row r="801" spans="1:9" x14ac:dyDescent="0.25">
      <c r="A801" s="86">
        <v>71</v>
      </c>
      <c r="B801" s="86">
        <v>15.5</v>
      </c>
      <c r="C801" s="86">
        <v>1</v>
      </c>
      <c r="D801" s="86" t="s">
        <v>8</v>
      </c>
      <c r="E801" s="1" t="s">
        <v>10</v>
      </c>
      <c r="F801" s="132">
        <v>5008.8</v>
      </c>
      <c r="G801" s="132">
        <v>132733.20000000001</v>
      </c>
      <c r="H801" s="130">
        <v>26.5</v>
      </c>
      <c r="I801" s="133">
        <f t="shared" si="12"/>
        <v>77636.400000000009</v>
      </c>
    </row>
    <row r="802" spans="1:9" x14ac:dyDescent="0.25">
      <c r="A802" s="86">
        <v>71</v>
      </c>
      <c r="B802" s="86">
        <v>16</v>
      </c>
      <c r="C802" s="86">
        <v>1</v>
      </c>
      <c r="D802" s="86" t="s">
        <v>8</v>
      </c>
      <c r="E802" s="1" t="s">
        <v>10</v>
      </c>
      <c r="F802" s="132">
        <v>8012.1509999999998</v>
      </c>
      <c r="G802" s="132">
        <v>248376.68100000001</v>
      </c>
      <c r="H802" s="130">
        <v>31</v>
      </c>
      <c r="I802" s="133">
        <f t="shared" si="12"/>
        <v>128194.416</v>
      </c>
    </row>
    <row r="803" spans="1:9" x14ac:dyDescent="0.25">
      <c r="A803" s="86">
        <v>71</v>
      </c>
      <c r="B803" s="86">
        <v>16.5</v>
      </c>
      <c r="C803" s="86">
        <v>1</v>
      </c>
      <c r="D803" s="86" t="s">
        <v>8</v>
      </c>
      <c r="E803" s="1" t="s">
        <v>10</v>
      </c>
      <c r="F803" s="132">
        <v>19914.612000000001</v>
      </c>
      <c r="G803" s="132">
        <v>637267.58400000003</v>
      </c>
      <c r="H803" s="130">
        <v>32</v>
      </c>
      <c r="I803" s="133">
        <f t="shared" si="12"/>
        <v>328591.098</v>
      </c>
    </row>
    <row r="804" spans="1:9" x14ac:dyDescent="0.25">
      <c r="A804" s="86">
        <v>71</v>
      </c>
      <c r="B804" s="86">
        <v>17</v>
      </c>
      <c r="C804" s="86">
        <v>1</v>
      </c>
      <c r="D804" s="86" t="s">
        <v>8</v>
      </c>
      <c r="E804" s="1" t="s">
        <v>10</v>
      </c>
      <c r="F804" s="132">
        <v>1220.0054</v>
      </c>
      <c r="G804" s="132">
        <v>37820.167399999998</v>
      </c>
      <c r="H804" s="130">
        <v>31</v>
      </c>
      <c r="I804" s="133">
        <f t="shared" si="12"/>
        <v>20740.091800000002</v>
      </c>
    </row>
    <row r="805" spans="1:9" x14ac:dyDescent="0.25">
      <c r="A805" s="86">
        <v>71</v>
      </c>
      <c r="B805" s="86">
        <v>17.5</v>
      </c>
      <c r="C805" s="86">
        <v>1</v>
      </c>
      <c r="D805" s="86" t="s">
        <v>8</v>
      </c>
      <c r="E805" s="1" t="s">
        <v>10</v>
      </c>
      <c r="F805" s="132">
        <v>701.50310000000002</v>
      </c>
      <c r="G805" s="132">
        <v>27358.620900000002</v>
      </c>
      <c r="H805" s="130">
        <v>39</v>
      </c>
      <c r="I805" s="133">
        <f t="shared" si="12"/>
        <v>12276.304250000001</v>
      </c>
    </row>
    <row r="806" spans="1:9" x14ac:dyDescent="0.25">
      <c r="A806" s="86">
        <v>71</v>
      </c>
      <c r="B806" s="86">
        <v>18</v>
      </c>
      <c r="C806" s="86">
        <v>1</v>
      </c>
      <c r="D806" s="86" t="s">
        <v>8</v>
      </c>
      <c r="E806" s="1" t="s">
        <v>10</v>
      </c>
      <c r="F806" s="132">
        <v>610.0027</v>
      </c>
      <c r="G806" s="132">
        <v>22570.099900000001</v>
      </c>
      <c r="H806" s="130">
        <v>37</v>
      </c>
      <c r="I806" s="133">
        <f t="shared" si="12"/>
        <v>10980.0486</v>
      </c>
    </row>
    <row r="807" spans="1:9" x14ac:dyDescent="0.25">
      <c r="A807" s="86">
        <v>71</v>
      </c>
      <c r="B807" s="86">
        <v>18</v>
      </c>
      <c r="C807" s="86">
        <v>2</v>
      </c>
      <c r="D807" s="86" t="s">
        <v>8</v>
      </c>
      <c r="E807" s="1" t="s">
        <v>10</v>
      </c>
      <c r="F807" s="132">
        <v>610.0027</v>
      </c>
      <c r="G807" s="132">
        <v>23180.102599999998</v>
      </c>
      <c r="H807" s="130">
        <v>38</v>
      </c>
      <c r="I807" s="133">
        <f t="shared" si="12"/>
        <v>10980.0486</v>
      </c>
    </row>
    <row r="808" spans="1:9" x14ac:dyDescent="0.25">
      <c r="A808" s="86">
        <v>71</v>
      </c>
      <c r="B808" s="86">
        <v>9.5</v>
      </c>
      <c r="C808" s="86">
        <v>0</v>
      </c>
      <c r="D808" s="86" t="s">
        <v>8</v>
      </c>
      <c r="E808" s="86" t="s">
        <v>10</v>
      </c>
      <c r="F808" s="132">
        <v>196483.34460000001</v>
      </c>
      <c r="G808" s="132">
        <v>1149427.5659099999</v>
      </c>
      <c r="H808" s="130">
        <v>5.85</v>
      </c>
      <c r="I808" s="133">
        <f t="shared" si="12"/>
        <v>1866591.7737</v>
      </c>
    </row>
    <row r="809" spans="1:9" x14ac:dyDescent="0.25">
      <c r="A809" s="86">
        <v>71</v>
      </c>
      <c r="B809" s="86">
        <v>10</v>
      </c>
      <c r="C809" s="86">
        <v>0</v>
      </c>
      <c r="D809" s="86" t="s">
        <v>8</v>
      </c>
      <c r="E809" s="86" t="s">
        <v>10</v>
      </c>
      <c r="F809" s="132">
        <v>589450.03379999998</v>
      </c>
      <c r="G809" s="132">
        <v>4067205.2332199998</v>
      </c>
      <c r="H809" s="130">
        <v>6.9</v>
      </c>
      <c r="I809" s="133">
        <f t="shared" si="12"/>
        <v>5894500.3379999995</v>
      </c>
    </row>
    <row r="810" spans="1:9" x14ac:dyDescent="0.25">
      <c r="A810" s="86">
        <v>71</v>
      </c>
      <c r="B810" s="86">
        <v>10.5</v>
      </c>
      <c r="C810" s="86">
        <v>0</v>
      </c>
      <c r="D810" s="86" t="s">
        <v>8</v>
      </c>
      <c r="E810" s="86" t="s">
        <v>10</v>
      </c>
      <c r="F810" s="132">
        <v>294725.01689999999</v>
      </c>
      <c r="G810" s="132">
        <v>2456041.8075000001</v>
      </c>
      <c r="H810" s="130">
        <v>8.3333333333333304</v>
      </c>
      <c r="I810" s="133">
        <f t="shared" si="12"/>
        <v>3094612.6774499998</v>
      </c>
    </row>
    <row r="811" spans="1:9" x14ac:dyDescent="0.25">
      <c r="A811" s="86">
        <v>71</v>
      </c>
      <c r="B811" s="86">
        <v>11</v>
      </c>
      <c r="C811" s="86">
        <v>0</v>
      </c>
      <c r="D811" s="86" t="s">
        <v>8</v>
      </c>
      <c r="E811" s="86" t="s">
        <v>10</v>
      </c>
      <c r="F811" s="132">
        <v>785933.37840000005</v>
      </c>
      <c r="G811" s="132">
        <v>7368125.4225000003</v>
      </c>
      <c r="H811" s="130">
        <v>9.375</v>
      </c>
      <c r="I811" s="133">
        <f t="shared" si="12"/>
        <v>8645267.1623999998</v>
      </c>
    </row>
    <row r="812" spans="1:9" x14ac:dyDescent="0.25">
      <c r="A812" s="86">
        <v>71</v>
      </c>
      <c r="B812" s="86">
        <v>11.5</v>
      </c>
      <c r="C812" s="86">
        <v>0</v>
      </c>
      <c r="D812" s="86" t="s">
        <v>8</v>
      </c>
      <c r="E812" s="86" t="s">
        <v>10</v>
      </c>
      <c r="F812" s="132">
        <v>687691.70609999995</v>
      </c>
      <c r="G812" s="132">
        <v>7368125.4225000003</v>
      </c>
      <c r="H812" s="130">
        <v>10.714285714285699</v>
      </c>
      <c r="I812" s="133">
        <f t="shared" si="12"/>
        <v>7908454.6201499999</v>
      </c>
    </row>
    <row r="813" spans="1:9" x14ac:dyDescent="0.25">
      <c r="A813" s="86">
        <v>71</v>
      </c>
      <c r="B813" s="86">
        <v>12.5</v>
      </c>
      <c r="C813" s="86">
        <v>0</v>
      </c>
      <c r="D813" s="86" t="s">
        <v>8</v>
      </c>
      <c r="E813" s="86" t="s">
        <v>10</v>
      </c>
      <c r="F813" s="132">
        <v>7326.0478999999996</v>
      </c>
      <c r="G813" s="132">
        <v>102564.6706</v>
      </c>
      <c r="H813" s="130">
        <v>14</v>
      </c>
      <c r="I813" s="133">
        <f t="shared" si="12"/>
        <v>91575.59874999999</v>
      </c>
    </row>
    <row r="814" spans="1:9" x14ac:dyDescent="0.25">
      <c r="A814" s="86">
        <v>71</v>
      </c>
      <c r="B814" s="86">
        <v>11.5</v>
      </c>
      <c r="C814" s="86">
        <v>1</v>
      </c>
      <c r="D814" s="86" t="s">
        <v>8</v>
      </c>
      <c r="E814" s="86" t="s">
        <v>10</v>
      </c>
      <c r="F814" s="132">
        <v>98241.672300000006</v>
      </c>
      <c r="G814" s="132">
        <v>1178900.0676</v>
      </c>
      <c r="H814" s="130">
        <v>12</v>
      </c>
      <c r="I814" s="133">
        <f t="shared" si="12"/>
        <v>1129779.2314500001</v>
      </c>
    </row>
    <row r="815" spans="1:9" x14ac:dyDescent="0.25">
      <c r="A815" s="86">
        <v>71</v>
      </c>
      <c r="B815" s="86">
        <v>12</v>
      </c>
      <c r="C815" s="86">
        <v>1</v>
      </c>
      <c r="D815" s="86" t="s">
        <v>8</v>
      </c>
      <c r="E815" s="86" t="s">
        <v>10</v>
      </c>
      <c r="F815" s="132">
        <v>92151.7304</v>
      </c>
      <c r="G815" s="132">
        <v>1071263.8659000001</v>
      </c>
      <c r="H815" s="130">
        <v>11.625</v>
      </c>
      <c r="I815" s="133">
        <f t="shared" si="12"/>
        <v>1105820.7648</v>
      </c>
    </row>
    <row r="816" spans="1:9" x14ac:dyDescent="0.25">
      <c r="A816" s="86">
        <v>71</v>
      </c>
      <c r="B816" s="86">
        <v>12.5</v>
      </c>
      <c r="C816" s="86">
        <v>1</v>
      </c>
      <c r="D816" s="86" t="s">
        <v>8</v>
      </c>
      <c r="E816" s="86" t="s">
        <v>10</v>
      </c>
      <c r="F816" s="132">
        <v>234433.53279999999</v>
      </c>
      <c r="G816" s="132">
        <v>3201482.9323</v>
      </c>
      <c r="H816" s="130">
        <v>13.65625</v>
      </c>
      <c r="I816" s="133">
        <f t="shared" si="12"/>
        <v>2930419.1599999997</v>
      </c>
    </row>
    <row r="817" spans="1:9" x14ac:dyDescent="0.25">
      <c r="A817" s="86">
        <v>71</v>
      </c>
      <c r="B817" s="86">
        <v>13</v>
      </c>
      <c r="C817" s="86">
        <v>1</v>
      </c>
      <c r="D817" s="86" t="s">
        <v>8</v>
      </c>
      <c r="E817" s="86" t="s">
        <v>10</v>
      </c>
      <c r="F817" s="132">
        <v>174730.37520000001</v>
      </c>
      <c r="G817" s="132">
        <v>2721856.2672000001</v>
      </c>
      <c r="H817" s="130">
        <v>15.577464788732399</v>
      </c>
      <c r="I817" s="133">
        <f t="shared" si="12"/>
        <v>2271494.8776000002</v>
      </c>
    </row>
    <row r="818" spans="1:9" x14ac:dyDescent="0.25">
      <c r="A818" s="86">
        <v>71</v>
      </c>
      <c r="B818" s="86">
        <v>13.5</v>
      </c>
      <c r="C818" s="86">
        <v>1</v>
      </c>
      <c r="D818" s="86" t="s">
        <v>8</v>
      </c>
      <c r="E818" s="86" t="s">
        <v>10</v>
      </c>
      <c r="F818" s="132">
        <v>174549.86429999999</v>
      </c>
      <c r="G818" s="132">
        <v>3118309.7379000001</v>
      </c>
      <c r="H818" s="130">
        <v>17.864864864864899</v>
      </c>
      <c r="I818" s="133">
        <f t="shared" si="12"/>
        <v>2356423.16805</v>
      </c>
    </row>
    <row r="819" spans="1:9" x14ac:dyDescent="0.25">
      <c r="A819" s="86">
        <v>71</v>
      </c>
      <c r="B819" s="86">
        <v>14</v>
      </c>
      <c r="C819" s="86">
        <v>1</v>
      </c>
      <c r="D819" s="86" t="s">
        <v>8</v>
      </c>
      <c r="E819" s="86" t="s">
        <v>10</v>
      </c>
      <c r="F819" s="132">
        <v>149893.35310000001</v>
      </c>
      <c r="G819" s="132">
        <v>3191028.5995</v>
      </c>
      <c r="H819" s="130">
        <v>21.2886597938144</v>
      </c>
      <c r="I819" s="133">
        <f t="shared" si="12"/>
        <v>2098506.9434000002</v>
      </c>
    </row>
    <row r="820" spans="1:9" x14ac:dyDescent="0.25">
      <c r="A820" s="86">
        <v>71</v>
      </c>
      <c r="B820" s="86">
        <v>14.5</v>
      </c>
      <c r="C820" s="86">
        <v>1</v>
      </c>
      <c r="D820" s="86" t="s">
        <v>8</v>
      </c>
      <c r="E820" s="86" t="s">
        <v>10</v>
      </c>
      <c r="F820" s="132">
        <v>295134.78950000001</v>
      </c>
      <c r="G820" s="132">
        <v>6812574.7507999996</v>
      </c>
      <c r="H820" s="130">
        <v>23.082926829268299</v>
      </c>
      <c r="I820" s="133">
        <f t="shared" si="12"/>
        <v>4279454.4477500003</v>
      </c>
    </row>
    <row r="821" spans="1:9" x14ac:dyDescent="0.25">
      <c r="A821" s="86">
        <v>71</v>
      </c>
      <c r="B821" s="86">
        <v>15</v>
      </c>
      <c r="C821" s="86">
        <v>1</v>
      </c>
      <c r="D821" s="86" t="s">
        <v>8</v>
      </c>
      <c r="E821" s="86" t="s">
        <v>10</v>
      </c>
      <c r="F821" s="132">
        <v>101936.01</v>
      </c>
      <c r="G821" s="132">
        <v>2650336.2599999998</v>
      </c>
      <c r="H821" s="130">
        <v>26</v>
      </c>
      <c r="I821" s="133">
        <f t="shared" si="12"/>
        <v>1529040.15</v>
      </c>
    </row>
    <row r="822" spans="1:9" x14ac:dyDescent="0.25">
      <c r="A822" s="86">
        <v>71</v>
      </c>
      <c r="B822" s="86">
        <v>15.5</v>
      </c>
      <c r="C822" s="86">
        <v>1</v>
      </c>
      <c r="D822" s="86" t="s">
        <v>8</v>
      </c>
      <c r="E822" s="86" t="s">
        <v>10</v>
      </c>
      <c r="F822" s="132">
        <v>130228.8</v>
      </c>
      <c r="G822" s="132">
        <v>3477359.4</v>
      </c>
      <c r="H822" s="130">
        <v>26.701923076923102</v>
      </c>
      <c r="I822" s="133">
        <f t="shared" si="12"/>
        <v>2018546.4000000001</v>
      </c>
    </row>
    <row r="823" spans="1:9" x14ac:dyDescent="0.25">
      <c r="A823" s="86">
        <v>71</v>
      </c>
      <c r="B823" s="86">
        <v>16</v>
      </c>
      <c r="C823" s="86">
        <v>1</v>
      </c>
      <c r="D823" s="86" t="s">
        <v>8</v>
      </c>
      <c r="E823" s="86" t="s">
        <v>10</v>
      </c>
      <c r="F823" s="132">
        <v>29644.958699999999</v>
      </c>
      <c r="G823" s="132">
        <v>883740.25529999996</v>
      </c>
      <c r="H823" s="130">
        <v>29.8108108108108</v>
      </c>
      <c r="I823" s="133">
        <f t="shared" si="12"/>
        <v>474319.33919999999</v>
      </c>
    </row>
    <row r="824" spans="1:9" x14ac:dyDescent="0.25">
      <c r="A824" s="86">
        <v>71</v>
      </c>
      <c r="B824" s="86">
        <v>16.5</v>
      </c>
      <c r="C824" s="86">
        <v>1</v>
      </c>
      <c r="D824" s="86" t="s">
        <v>8</v>
      </c>
      <c r="E824" s="86" t="s">
        <v>10</v>
      </c>
      <c r="F824" s="132">
        <v>95590.137600000002</v>
      </c>
      <c r="G824" s="132">
        <v>2780079.8352000001</v>
      </c>
      <c r="H824" s="130">
        <v>29.0833333333333</v>
      </c>
      <c r="I824" s="133">
        <f t="shared" si="12"/>
        <v>1577237.2704</v>
      </c>
    </row>
    <row r="825" spans="1:9" x14ac:dyDescent="0.25">
      <c r="A825" s="86">
        <v>71</v>
      </c>
      <c r="B825" s="86">
        <v>17</v>
      </c>
      <c r="C825" s="86">
        <v>1</v>
      </c>
      <c r="D825" s="86" t="s">
        <v>8</v>
      </c>
      <c r="E825" s="86" t="s">
        <v>10</v>
      </c>
      <c r="F825" s="132">
        <v>6710.0297</v>
      </c>
      <c r="G825" s="132">
        <v>237291.0503</v>
      </c>
      <c r="H825" s="130">
        <v>35.363636363636402</v>
      </c>
      <c r="I825" s="133">
        <f t="shared" si="12"/>
        <v>114070.5049</v>
      </c>
    </row>
    <row r="826" spans="1:9" x14ac:dyDescent="0.25">
      <c r="A826" s="86">
        <v>71</v>
      </c>
      <c r="B826" s="86">
        <v>17.5</v>
      </c>
      <c r="C826" s="86">
        <v>1</v>
      </c>
      <c r="D826" s="86" t="s">
        <v>8</v>
      </c>
      <c r="E826" s="86" t="s">
        <v>10</v>
      </c>
      <c r="F826" s="132">
        <v>701.50310000000002</v>
      </c>
      <c r="G826" s="132">
        <v>28060.124</v>
      </c>
      <c r="H826" s="130">
        <v>40</v>
      </c>
      <c r="I826" s="133">
        <f t="shared" si="12"/>
        <v>12276.304250000001</v>
      </c>
    </row>
    <row r="827" spans="1:9" x14ac:dyDescent="0.25">
      <c r="A827" s="86">
        <v>71</v>
      </c>
      <c r="B827" s="86">
        <v>18.5</v>
      </c>
      <c r="C827" s="86">
        <v>1</v>
      </c>
      <c r="D827" s="86" t="s">
        <v>8</v>
      </c>
      <c r="E827" s="86" t="s">
        <v>10</v>
      </c>
      <c r="F827" s="132">
        <v>610.0027</v>
      </c>
      <c r="G827" s="132">
        <v>26230.116099999999</v>
      </c>
      <c r="H827" s="130">
        <v>43</v>
      </c>
      <c r="I827" s="133">
        <f t="shared" si="12"/>
        <v>11285.049950000001</v>
      </c>
    </row>
    <row r="828" spans="1:9" x14ac:dyDescent="0.25">
      <c r="A828" s="86">
        <v>71</v>
      </c>
      <c r="B828" s="86">
        <v>18</v>
      </c>
      <c r="C828" s="86">
        <v>2</v>
      </c>
      <c r="D828" s="86" t="s">
        <v>8</v>
      </c>
      <c r="E828" s="86" t="s">
        <v>10</v>
      </c>
      <c r="F828" s="132">
        <v>610.0027</v>
      </c>
      <c r="G828" s="132">
        <v>26230.116099999999</v>
      </c>
      <c r="H828" s="130">
        <v>43</v>
      </c>
      <c r="I828" s="133">
        <f t="shared" si="12"/>
        <v>10980.0486</v>
      </c>
    </row>
    <row r="829" spans="1:9" x14ac:dyDescent="0.25">
      <c r="A829" s="86">
        <v>71</v>
      </c>
      <c r="B829" s="86">
        <v>19</v>
      </c>
      <c r="C829" s="86">
        <v>2</v>
      </c>
      <c r="D829" s="86" t="s">
        <v>8</v>
      </c>
      <c r="E829" s="86" t="s">
        <v>10</v>
      </c>
      <c r="F829" s="132">
        <v>610.0027</v>
      </c>
      <c r="G829" s="132">
        <v>27450.121500000001</v>
      </c>
      <c r="H829" s="130">
        <v>45</v>
      </c>
      <c r="I829" s="133">
        <f t="shared" si="12"/>
        <v>11590.051299999999</v>
      </c>
    </row>
    <row r="830" spans="1:9" x14ac:dyDescent="0.25">
      <c r="A830" s="86">
        <v>71</v>
      </c>
      <c r="B830" s="86">
        <v>16</v>
      </c>
      <c r="C830" s="86">
        <v>1</v>
      </c>
      <c r="D830" s="86" t="s">
        <v>9</v>
      </c>
      <c r="E830" s="86" t="s">
        <v>10</v>
      </c>
      <c r="F830" s="132">
        <v>4006.0754999999999</v>
      </c>
      <c r="G830" s="132">
        <v>116977.40459999999</v>
      </c>
      <c r="H830" s="130">
        <v>29.2</v>
      </c>
      <c r="I830" s="133">
        <f t="shared" si="12"/>
        <v>64097.207999999999</v>
      </c>
    </row>
    <row r="831" spans="1:9" x14ac:dyDescent="0.25">
      <c r="A831" s="86">
        <v>71</v>
      </c>
      <c r="B831" s="86">
        <v>22</v>
      </c>
      <c r="C831" s="86">
        <v>2</v>
      </c>
      <c r="D831" s="86" t="s">
        <v>9</v>
      </c>
      <c r="E831" s="86" t="s">
        <v>10</v>
      </c>
      <c r="F831" s="132">
        <v>610.0027</v>
      </c>
      <c r="G831" s="132">
        <v>55510.245699999999</v>
      </c>
      <c r="H831" s="130">
        <v>91</v>
      </c>
      <c r="I831" s="133">
        <f t="shared" si="12"/>
        <v>13420.0594</v>
      </c>
    </row>
    <row r="832" spans="1:9" x14ac:dyDescent="0.25">
      <c r="A832" s="86">
        <v>81</v>
      </c>
      <c r="B832" s="86">
        <v>12.5</v>
      </c>
      <c r="C832" s="86">
        <v>1</v>
      </c>
      <c r="D832" s="86" t="s">
        <v>8</v>
      </c>
      <c r="E832" s="86" t="s">
        <v>10</v>
      </c>
      <c r="F832" s="132">
        <v>417035.29969999997</v>
      </c>
      <c r="G832" s="132">
        <v>5421458.8960999995</v>
      </c>
      <c r="H832" s="130">
        <v>13</v>
      </c>
      <c r="I832" s="133">
        <f t="shared" si="12"/>
        <v>5212941.2462499999</v>
      </c>
    </row>
    <row r="833" spans="1:9" x14ac:dyDescent="0.25">
      <c r="A833" s="86">
        <v>81</v>
      </c>
      <c r="B833" s="86">
        <v>13.5</v>
      </c>
      <c r="C833" s="86">
        <v>1</v>
      </c>
      <c r="D833" s="86" t="s">
        <v>8</v>
      </c>
      <c r="E833" s="86" t="s">
        <v>10</v>
      </c>
      <c r="F833" s="132">
        <v>139011.7666</v>
      </c>
      <c r="G833" s="132">
        <v>2502211.7988</v>
      </c>
      <c r="H833" s="130">
        <v>18</v>
      </c>
      <c r="I833" s="133">
        <f t="shared" si="12"/>
        <v>1876658.8491</v>
      </c>
    </row>
    <row r="834" spans="1:9" x14ac:dyDescent="0.25">
      <c r="A834" s="86">
        <v>81</v>
      </c>
      <c r="B834" s="86">
        <v>14.5</v>
      </c>
      <c r="C834" s="86">
        <v>1</v>
      </c>
      <c r="D834" s="86" t="s">
        <v>8</v>
      </c>
      <c r="E834" s="86" t="s">
        <v>10</v>
      </c>
      <c r="F834" s="132">
        <v>834070.59939999995</v>
      </c>
      <c r="G834" s="132">
        <v>18349553.186799999</v>
      </c>
      <c r="H834" s="130">
        <v>22</v>
      </c>
      <c r="I834" s="133">
        <f t="shared" si="12"/>
        <v>12094023.691299999</v>
      </c>
    </row>
    <row r="835" spans="1:9" x14ac:dyDescent="0.25">
      <c r="A835" s="86">
        <v>81</v>
      </c>
      <c r="B835" s="86">
        <v>15</v>
      </c>
      <c r="C835" s="86">
        <v>1</v>
      </c>
      <c r="D835" s="86" t="s">
        <v>8</v>
      </c>
      <c r="E835" s="86" t="s">
        <v>10</v>
      </c>
      <c r="F835" s="132">
        <v>834070.59939999995</v>
      </c>
      <c r="G835" s="132">
        <v>20017694.385600001</v>
      </c>
      <c r="H835" s="130">
        <v>24</v>
      </c>
      <c r="I835" s="133">
        <f t="shared" ref="I835:I898" si="13">B835*F835</f>
        <v>12511058.990999999</v>
      </c>
    </row>
    <row r="836" spans="1:9" x14ac:dyDescent="0.25">
      <c r="A836" s="86">
        <v>81</v>
      </c>
      <c r="B836" s="86">
        <v>15.5</v>
      </c>
      <c r="C836" s="86">
        <v>1</v>
      </c>
      <c r="D836" s="86" t="s">
        <v>8</v>
      </c>
      <c r="E836" s="86" t="s">
        <v>10</v>
      </c>
      <c r="F836" s="132">
        <v>3336282.398</v>
      </c>
      <c r="G836" s="132">
        <v>94083163.623600006</v>
      </c>
      <c r="H836" s="130">
        <v>28.2</v>
      </c>
      <c r="I836" s="133">
        <f t="shared" si="13"/>
        <v>51712377.169</v>
      </c>
    </row>
    <row r="837" spans="1:9" x14ac:dyDescent="0.25">
      <c r="A837" s="86">
        <v>81</v>
      </c>
      <c r="B837" s="86">
        <v>16</v>
      </c>
      <c r="C837" s="86">
        <v>1</v>
      </c>
      <c r="D837" s="86" t="s">
        <v>8</v>
      </c>
      <c r="E837" s="86" t="s">
        <v>10</v>
      </c>
      <c r="F837" s="132">
        <v>2085176.4983999999</v>
      </c>
      <c r="G837" s="132">
        <v>64872157.728</v>
      </c>
      <c r="H837" s="130">
        <v>31.1111111111111</v>
      </c>
      <c r="I837" s="133">
        <f t="shared" si="13"/>
        <v>33362823.974399999</v>
      </c>
    </row>
    <row r="838" spans="1:9" x14ac:dyDescent="0.25">
      <c r="A838" s="86">
        <v>81</v>
      </c>
      <c r="B838" s="86">
        <v>16.5</v>
      </c>
      <c r="C838" s="86">
        <v>1</v>
      </c>
      <c r="D838" s="86" t="s">
        <v>8</v>
      </c>
      <c r="E838" s="86" t="s">
        <v>10</v>
      </c>
      <c r="F838" s="132">
        <v>4173500.9778</v>
      </c>
      <c r="G838" s="132">
        <v>134943198.28220001</v>
      </c>
      <c r="H838" s="130">
        <v>32.3333333333333</v>
      </c>
      <c r="I838" s="133">
        <f t="shared" si="13"/>
        <v>68862766.133699998</v>
      </c>
    </row>
    <row r="839" spans="1:9" x14ac:dyDescent="0.25">
      <c r="A839" s="86">
        <v>81</v>
      </c>
      <c r="B839" s="86">
        <v>17</v>
      </c>
      <c r="C839" s="86">
        <v>1</v>
      </c>
      <c r="D839" s="86" t="s">
        <v>8</v>
      </c>
      <c r="E839" s="86" t="s">
        <v>10</v>
      </c>
      <c r="F839" s="132">
        <v>3336282.3983999998</v>
      </c>
      <c r="G839" s="132">
        <v>125825507.5968</v>
      </c>
      <c r="H839" s="130">
        <v>37.714285714285701</v>
      </c>
      <c r="I839" s="133">
        <f t="shared" si="13"/>
        <v>56716800.772799999</v>
      </c>
    </row>
    <row r="840" spans="1:9" x14ac:dyDescent="0.25">
      <c r="A840" s="86">
        <v>81</v>
      </c>
      <c r="B840" s="86">
        <v>17.5</v>
      </c>
      <c r="C840" s="86">
        <v>1</v>
      </c>
      <c r="D840" s="86" t="s">
        <v>8</v>
      </c>
      <c r="E840" s="86" t="s">
        <v>10</v>
      </c>
      <c r="F840" s="132">
        <v>1880158.6095</v>
      </c>
      <c r="G840" s="132">
        <v>76023804.644999996</v>
      </c>
      <c r="H840" s="130">
        <v>40.434782608695699</v>
      </c>
      <c r="I840" s="133">
        <f t="shared" si="13"/>
        <v>32902775.666250002</v>
      </c>
    </row>
    <row r="841" spans="1:9" x14ac:dyDescent="0.25">
      <c r="A841" s="86">
        <v>81</v>
      </c>
      <c r="B841" s="86">
        <v>18</v>
      </c>
      <c r="C841" s="86">
        <v>1</v>
      </c>
      <c r="D841" s="86" t="s">
        <v>8</v>
      </c>
      <c r="E841" s="86" t="s">
        <v>10</v>
      </c>
      <c r="F841" s="132">
        <v>1816194.7120000001</v>
      </c>
      <c r="G841" s="132">
        <v>81285787.719999999</v>
      </c>
      <c r="H841" s="130">
        <v>44.756097560975597</v>
      </c>
      <c r="I841" s="133">
        <f t="shared" si="13"/>
        <v>32691504.816</v>
      </c>
    </row>
    <row r="842" spans="1:9" x14ac:dyDescent="0.25">
      <c r="A842" s="86">
        <v>81</v>
      </c>
      <c r="B842" s="86">
        <v>18.5</v>
      </c>
      <c r="C842" s="86">
        <v>1</v>
      </c>
      <c r="D842" s="86" t="s">
        <v>8</v>
      </c>
      <c r="E842" s="86" t="s">
        <v>10</v>
      </c>
      <c r="F842" s="132">
        <v>2731443.5649999999</v>
      </c>
      <c r="G842" s="132">
        <v>128541734.1689</v>
      </c>
      <c r="H842" s="130">
        <v>47.06</v>
      </c>
      <c r="I842" s="133">
        <f t="shared" si="13"/>
        <v>50531705.952500001</v>
      </c>
    </row>
    <row r="843" spans="1:9" x14ac:dyDescent="0.25">
      <c r="A843" s="86">
        <v>81</v>
      </c>
      <c r="B843" s="86">
        <v>19</v>
      </c>
      <c r="C843" s="86">
        <v>1</v>
      </c>
      <c r="D843" s="86" t="s">
        <v>8</v>
      </c>
      <c r="E843" s="86" t="s">
        <v>10</v>
      </c>
      <c r="F843" s="132">
        <v>2321659.5654000002</v>
      </c>
      <c r="G843" s="132">
        <v>119841855.66159999</v>
      </c>
      <c r="H843" s="130">
        <v>51.619047619047599</v>
      </c>
      <c r="I843" s="133">
        <f t="shared" si="13"/>
        <v>44111531.742600001</v>
      </c>
    </row>
    <row r="844" spans="1:9" x14ac:dyDescent="0.25">
      <c r="A844" s="86">
        <v>81</v>
      </c>
      <c r="B844" s="86">
        <v>19.5</v>
      </c>
      <c r="C844" s="86">
        <v>1</v>
      </c>
      <c r="D844" s="86" t="s">
        <v>8</v>
      </c>
      <c r="E844" s="86" t="s">
        <v>10</v>
      </c>
      <c r="F844" s="132">
        <v>4352191.1100000003</v>
      </c>
      <c r="G844" s="132">
        <v>236850821.46000001</v>
      </c>
      <c r="H844" s="130">
        <v>54.421052631579002</v>
      </c>
      <c r="I844" s="133">
        <f t="shared" si="13"/>
        <v>84867726.645000011</v>
      </c>
    </row>
    <row r="845" spans="1:9" x14ac:dyDescent="0.25">
      <c r="A845" s="86">
        <v>81</v>
      </c>
      <c r="B845" s="86">
        <v>20</v>
      </c>
      <c r="C845" s="86">
        <v>1</v>
      </c>
      <c r="D845" s="86" t="s">
        <v>8</v>
      </c>
      <c r="E845" s="86" t="s">
        <v>10</v>
      </c>
      <c r="F845" s="132">
        <v>4583933.6399999997</v>
      </c>
      <c r="G845" s="132">
        <v>281182656.69</v>
      </c>
      <c r="H845" s="130">
        <v>61.340909090909101</v>
      </c>
      <c r="I845" s="133">
        <f t="shared" si="13"/>
        <v>91678672.799999997</v>
      </c>
    </row>
    <row r="846" spans="1:9" x14ac:dyDescent="0.25">
      <c r="A846" s="86">
        <v>81</v>
      </c>
      <c r="B846" s="86">
        <v>20.5</v>
      </c>
      <c r="C846" s="86">
        <v>1</v>
      </c>
      <c r="D846" s="86" t="s">
        <v>8</v>
      </c>
      <c r="E846" s="86" t="s">
        <v>10</v>
      </c>
      <c r="F846" s="132">
        <v>2934199.5306000002</v>
      </c>
      <c r="G846" s="132">
        <v>195575684.09729999</v>
      </c>
      <c r="H846" s="130">
        <v>66.653846153846104</v>
      </c>
      <c r="I846" s="133">
        <f t="shared" si="13"/>
        <v>60151090.377300002</v>
      </c>
    </row>
    <row r="847" spans="1:9" x14ac:dyDescent="0.25">
      <c r="A847" s="86">
        <v>81</v>
      </c>
      <c r="B847" s="86">
        <v>21</v>
      </c>
      <c r="C847" s="86">
        <v>1</v>
      </c>
      <c r="D847" s="86" t="s">
        <v>8</v>
      </c>
      <c r="E847" s="86" t="s">
        <v>10</v>
      </c>
      <c r="F847" s="132">
        <v>727968.31499999994</v>
      </c>
      <c r="G847" s="132">
        <v>45740675.792499997</v>
      </c>
      <c r="H847" s="130">
        <v>62.8333333333333</v>
      </c>
      <c r="I847" s="133">
        <f t="shared" si="13"/>
        <v>15287334.614999998</v>
      </c>
    </row>
    <row r="848" spans="1:9" x14ac:dyDescent="0.25">
      <c r="A848" s="86">
        <v>81</v>
      </c>
      <c r="B848" s="86">
        <v>21.5</v>
      </c>
      <c r="C848" s="86">
        <v>1</v>
      </c>
      <c r="D848" s="86" t="s">
        <v>8</v>
      </c>
      <c r="E848" s="86" t="s">
        <v>10</v>
      </c>
      <c r="F848" s="132">
        <v>195997.63699999999</v>
      </c>
      <c r="G848" s="132">
        <v>14013831.045499999</v>
      </c>
      <c r="H848" s="130">
        <v>71.5</v>
      </c>
      <c r="I848" s="133">
        <f t="shared" si="13"/>
        <v>4213949.1954999994</v>
      </c>
    </row>
    <row r="849" spans="1:9" x14ac:dyDescent="0.25">
      <c r="A849" s="86">
        <v>81</v>
      </c>
      <c r="B849" s="86">
        <v>18</v>
      </c>
      <c r="C849" s="86">
        <v>2</v>
      </c>
      <c r="D849" s="86" t="s">
        <v>8</v>
      </c>
      <c r="E849" s="86" t="s">
        <v>10</v>
      </c>
      <c r="F849" s="132">
        <v>177189.728</v>
      </c>
      <c r="G849" s="132">
        <v>7441968.5760000004</v>
      </c>
      <c r="H849" s="130">
        <v>42</v>
      </c>
      <c r="I849" s="133">
        <f t="shared" si="13"/>
        <v>3189415.1040000003</v>
      </c>
    </row>
    <row r="850" spans="1:9" x14ac:dyDescent="0.25">
      <c r="A850" s="86">
        <v>81</v>
      </c>
      <c r="B850" s="86">
        <v>19</v>
      </c>
      <c r="C850" s="86">
        <v>2</v>
      </c>
      <c r="D850" s="86" t="s">
        <v>8</v>
      </c>
      <c r="E850" s="86" t="s">
        <v>10</v>
      </c>
      <c r="F850" s="132">
        <v>718608.91310000001</v>
      </c>
      <c r="G850" s="132">
        <v>39689323.046599999</v>
      </c>
      <c r="H850" s="130">
        <v>55.230769230769198</v>
      </c>
      <c r="I850" s="133">
        <f t="shared" si="13"/>
        <v>13653569.3489</v>
      </c>
    </row>
    <row r="851" spans="1:9" x14ac:dyDescent="0.25">
      <c r="A851" s="86">
        <v>81</v>
      </c>
      <c r="B851" s="86">
        <v>20.5</v>
      </c>
      <c r="C851" s="86">
        <v>2</v>
      </c>
      <c r="D851" s="86" t="s">
        <v>8</v>
      </c>
      <c r="E851" s="86" t="s">
        <v>10</v>
      </c>
      <c r="F851" s="132">
        <v>225707.6562</v>
      </c>
      <c r="G851" s="132">
        <v>14219582.340600001</v>
      </c>
      <c r="H851" s="130">
        <v>63</v>
      </c>
      <c r="I851" s="133">
        <f t="shared" si="13"/>
        <v>4627006.9521000003</v>
      </c>
    </row>
    <row r="852" spans="1:9" x14ac:dyDescent="0.25">
      <c r="A852" s="86">
        <v>81</v>
      </c>
      <c r="B852" s="86">
        <v>21.5</v>
      </c>
      <c r="C852" s="86">
        <v>2</v>
      </c>
      <c r="D852" s="86" t="s">
        <v>8</v>
      </c>
      <c r="E852" s="86" t="s">
        <v>10</v>
      </c>
      <c r="F852" s="132">
        <v>391995.27399999998</v>
      </c>
      <c r="G852" s="132">
        <v>30575631.372000001</v>
      </c>
      <c r="H852" s="130">
        <v>78</v>
      </c>
      <c r="I852" s="133">
        <f t="shared" si="13"/>
        <v>8427898.3909999989</v>
      </c>
    </row>
    <row r="853" spans="1:9" x14ac:dyDescent="0.25">
      <c r="A853" s="86">
        <v>81</v>
      </c>
      <c r="B853" s="86">
        <v>22</v>
      </c>
      <c r="C853" s="86">
        <v>2</v>
      </c>
      <c r="D853" s="86" t="s">
        <v>8</v>
      </c>
      <c r="E853" s="86" t="s">
        <v>10</v>
      </c>
      <c r="F853" s="132">
        <v>148302.64559999999</v>
      </c>
      <c r="G853" s="132">
        <v>12111382.723999999</v>
      </c>
      <c r="H853" s="130">
        <v>81.6666666666667</v>
      </c>
      <c r="I853" s="133">
        <f t="shared" si="13"/>
        <v>3262658.2031999999</v>
      </c>
    </row>
    <row r="854" spans="1:9" x14ac:dyDescent="0.25">
      <c r="A854" s="86">
        <v>81</v>
      </c>
      <c r="B854" s="86">
        <v>17.5</v>
      </c>
      <c r="C854" s="86">
        <v>1</v>
      </c>
      <c r="D854" s="86" t="s">
        <v>9</v>
      </c>
      <c r="E854" s="86" t="s">
        <v>10</v>
      </c>
      <c r="F854" s="132">
        <v>81746.026500000007</v>
      </c>
      <c r="G854" s="132">
        <v>3515079.1395</v>
      </c>
      <c r="H854" s="130">
        <v>43</v>
      </c>
      <c r="I854" s="133">
        <f t="shared" si="13"/>
        <v>1430555.4637500001</v>
      </c>
    </row>
    <row r="855" spans="1:9" x14ac:dyDescent="0.25">
      <c r="A855" s="86">
        <v>81</v>
      </c>
      <c r="B855" s="86">
        <v>20</v>
      </c>
      <c r="C855" s="86">
        <v>1</v>
      </c>
      <c r="D855" s="86" t="s">
        <v>9</v>
      </c>
      <c r="E855" s="86" t="s">
        <v>10</v>
      </c>
      <c r="F855" s="132">
        <v>2708688.06</v>
      </c>
      <c r="G855" s="132">
        <v>163458906.38999999</v>
      </c>
      <c r="H855" s="130">
        <v>60.346153846153797</v>
      </c>
      <c r="I855" s="133">
        <f t="shared" si="13"/>
        <v>54173761.200000003</v>
      </c>
    </row>
    <row r="856" spans="1:9" x14ac:dyDescent="0.25">
      <c r="A856" s="86">
        <v>81</v>
      </c>
      <c r="B856" s="86">
        <v>20.5</v>
      </c>
      <c r="C856" s="86">
        <v>1</v>
      </c>
      <c r="D856" s="86" t="s">
        <v>9</v>
      </c>
      <c r="E856" s="86" t="s">
        <v>10</v>
      </c>
      <c r="F856" s="132">
        <v>1128538.281</v>
      </c>
      <c r="G856" s="132">
        <v>73354988.265000001</v>
      </c>
      <c r="H856" s="130">
        <v>65</v>
      </c>
      <c r="I856" s="133">
        <f t="shared" si="13"/>
        <v>23135034.760499999</v>
      </c>
    </row>
    <row r="857" spans="1:9" x14ac:dyDescent="0.25">
      <c r="A857" s="86">
        <v>81</v>
      </c>
      <c r="B857" s="86">
        <v>21</v>
      </c>
      <c r="C857" s="86">
        <v>1</v>
      </c>
      <c r="D857" s="86" t="s">
        <v>9</v>
      </c>
      <c r="E857" s="86" t="s">
        <v>10</v>
      </c>
      <c r="F857" s="132">
        <v>1334608.5774999999</v>
      </c>
      <c r="G857" s="132">
        <v>96577129.790000007</v>
      </c>
      <c r="H857" s="130">
        <v>72.363636363636402</v>
      </c>
      <c r="I857" s="133">
        <f t="shared" si="13"/>
        <v>28026780.127499998</v>
      </c>
    </row>
    <row r="858" spans="1:9" x14ac:dyDescent="0.25">
      <c r="A858" s="86">
        <v>81</v>
      </c>
      <c r="B858" s="86">
        <v>21.5</v>
      </c>
      <c r="C858" s="86">
        <v>1</v>
      </c>
      <c r="D858" s="86" t="s">
        <v>9</v>
      </c>
      <c r="E858" s="86" t="s">
        <v>10</v>
      </c>
      <c r="F858" s="132">
        <v>685991.72950000002</v>
      </c>
      <c r="G858" s="132">
        <v>51841374.986500002</v>
      </c>
      <c r="H858" s="130">
        <v>75.571428571428598</v>
      </c>
      <c r="I858" s="133">
        <f t="shared" si="13"/>
        <v>14748822.184250001</v>
      </c>
    </row>
    <row r="859" spans="1:9" x14ac:dyDescent="0.25">
      <c r="A859" s="86">
        <v>81</v>
      </c>
      <c r="B859" s="86">
        <v>22</v>
      </c>
      <c r="C859" s="86">
        <v>1</v>
      </c>
      <c r="D859" s="86" t="s">
        <v>9</v>
      </c>
      <c r="E859" s="86" t="s">
        <v>10</v>
      </c>
      <c r="F859" s="132">
        <v>98868.430399999997</v>
      </c>
      <c r="G859" s="132">
        <v>7761171.7863999996</v>
      </c>
      <c r="H859" s="130">
        <v>78.5</v>
      </c>
      <c r="I859" s="133">
        <f t="shared" si="13"/>
        <v>2175105.4687999999</v>
      </c>
    </row>
    <row r="860" spans="1:9" x14ac:dyDescent="0.25">
      <c r="A860" s="86">
        <v>81</v>
      </c>
      <c r="B860" s="86">
        <v>22.5</v>
      </c>
      <c r="C860" s="86">
        <v>1</v>
      </c>
      <c r="D860" s="86" t="s">
        <v>9</v>
      </c>
      <c r="E860" s="86" t="s">
        <v>10</v>
      </c>
      <c r="F860" s="132">
        <v>2203.5864999999999</v>
      </c>
      <c r="G860" s="132">
        <v>191712.02549999999</v>
      </c>
      <c r="H860" s="130">
        <v>87</v>
      </c>
      <c r="I860" s="133">
        <f t="shared" si="13"/>
        <v>49580.696250000001</v>
      </c>
    </row>
    <row r="861" spans="1:9" x14ac:dyDescent="0.25">
      <c r="A861" s="86">
        <v>81</v>
      </c>
      <c r="B861" s="86">
        <v>21</v>
      </c>
      <c r="C861" s="86">
        <v>2</v>
      </c>
      <c r="D861" s="86" t="s">
        <v>9</v>
      </c>
      <c r="E861" s="86" t="s">
        <v>10</v>
      </c>
      <c r="F861" s="132">
        <v>1455936.63</v>
      </c>
      <c r="G861" s="132">
        <v>103128844.625</v>
      </c>
      <c r="H861" s="130">
        <v>70.8333333333333</v>
      </c>
      <c r="I861" s="133">
        <f t="shared" si="13"/>
        <v>30574669.229999997</v>
      </c>
    </row>
    <row r="862" spans="1:9" x14ac:dyDescent="0.25">
      <c r="A862" s="86">
        <v>81</v>
      </c>
      <c r="B862" s="86">
        <v>21.5</v>
      </c>
      <c r="C862" s="86">
        <v>2</v>
      </c>
      <c r="D862" s="86" t="s">
        <v>9</v>
      </c>
      <c r="E862" s="86" t="s">
        <v>10</v>
      </c>
      <c r="F862" s="132">
        <v>489994.09250000003</v>
      </c>
      <c r="G862" s="132">
        <v>37043553.392999999</v>
      </c>
      <c r="H862" s="130">
        <v>75.599999999999994</v>
      </c>
      <c r="I862" s="133">
        <f t="shared" si="13"/>
        <v>10534872.988750001</v>
      </c>
    </row>
    <row r="863" spans="1:9" x14ac:dyDescent="0.25">
      <c r="A863" s="86">
        <v>81</v>
      </c>
      <c r="B863" s="86">
        <v>22</v>
      </c>
      <c r="C863" s="86">
        <v>2</v>
      </c>
      <c r="D863" s="86" t="s">
        <v>9</v>
      </c>
      <c r="E863" s="86" t="s">
        <v>10</v>
      </c>
      <c r="F863" s="132">
        <v>790947.44319999998</v>
      </c>
      <c r="G863" s="132">
        <v>65846374.646399997</v>
      </c>
      <c r="H863" s="130">
        <v>83.25</v>
      </c>
      <c r="I863" s="133">
        <f t="shared" si="13"/>
        <v>17400843.750399999</v>
      </c>
    </row>
    <row r="864" spans="1:9" x14ac:dyDescent="0.25">
      <c r="A864" s="86">
        <v>81</v>
      </c>
      <c r="B864" s="86">
        <v>22.5</v>
      </c>
      <c r="C864" s="86">
        <v>2</v>
      </c>
      <c r="D864" s="86" t="s">
        <v>9</v>
      </c>
      <c r="E864" s="86" t="s">
        <v>10</v>
      </c>
      <c r="F864" s="132">
        <v>19832.2785</v>
      </c>
      <c r="G864" s="132">
        <v>1696761.605</v>
      </c>
      <c r="H864" s="130">
        <v>85.5555555555556</v>
      </c>
      <c r="I864" s="133">
        <f t="shared" si="13"/>
        <v>446226.26624999999</v>
      </c>
    </row>
    <row r="865" spans="1:9" x14ac:dyDescent="0.25">
      <c r="A865" s="86">
        <v>81</v>
      </c>
      <c r="B865" s="86">
        <v>23</v>
      </c>
      <c r="C865" s="86">
        <v>2</v>
      </c>
      <c r="D865" s="86" t="s">
        <v>9</v>
      </c>
      <c r="E865" s="86" t="s">
        <v>10</v>
      </c>
      <c r="F865" s="132">
        <v>25183.845000000001</v>
      </c>
      <c r="G865" s="132">
        <v>2498237.4240000001</v>
      </c>
      <c r="H865" s="130">
        <v>99.2</v>
      </c>
      <c r="I865" s="133">
        <f t="shared" si="13"/>
        <v>579228.43500000006</v>
      </c>
    </row>
    <row r="866" spans="1:9" x14ac:dyDescent="0.25">
      <c r="A866" s="86">
        <v>81</v>
      </c>
      <c r="B866" s="86">
        <v>23.5</v>
      </c>
      <c r="C866" s="86">
        <v>2</v>
      </c>
      <c r="D866" s="86" t="s">
        <v>9</v>
      </c>
      <c r="E866" s="86" t="s">
        <v>10</v>
      </c>
      <c r="F866" s="132">
        <v>375522.0294</v>
      </c>
      <c r="G866" s="132">
        <v>37927724.969400004</v>
      </c>
      <c r="H866" s="130">
        <v>101</v>
      </c>
      <c r="I866" s="133">
        <f t="shared" si="13"/>
        <v>8824767.6908999998</v>
      </c>
    </row>
    <row r="867" spans="1:9" x14ac:dyDescent="0.25">
      <c r="A867" s="86">
        <v>81</v>
      </c>
      <c r="B867" s="86">
        <v>24</v>
      </c>
      <c r="C867" s="86">
        <v>2</v>
      </c>
      <c r="D867" s="86" t="s">
        <v>9</v>
      </c>
      <c r="E867" s="86" t="s">
        <v>10</v>
      </c>
      <c r="F867" s="132">
        <v>6295.9614000000001</v>
      </c>
      <c r="G867" s="132">
        <v>679963.83120000002</v>
      </c>
      <c r="H867" s="130">
        <v>108</v>
      </c>
      <c r="I867" s="133">
        <f t="shared" si="13"/>
        <v>151103.0736</v>
      </c>
    </row>
    <row r="868" spans="1:9" x14ac:dyDescent="0.25">
      <c r="A868" s="86">
        <v>81</v>
      </c>
      <c r="B868" s="86">
        <v>25.5</v>
      </c>
      <c r="C868" s="86">
        <v>2</v>
      </c>
      <c r="D868" s="86" t="s">
        <v>9</v>
      </c>
      <c r="E868" s="86" t="s">
        <v>10</v>
      </c>
      <c r="F868" s="132">
        <v>2098.6538</v>
      </c>
      <c r="G868" s="132">
        <v>291712.87819999998</v>
      </c>
      <c r="H868" s="130">
        <v>139</v>
      </c>
      <c r="I868" s="133">
        <f t="shared" si="13"/>
        <v>53515.671900000001</v>
      </c>
    </row>
    <row r="869" spans="1:9" x14ac:dyDescent="0.25">
      <c r="A869" s="86">
        <v>81</v>
      </c>
      <c r="B869" s="86">
        <v>26</v>
      </c>
      <c r="C869" s="86">
        <v>2</v>
      </c>
      <c r="D869" s="86" t="s">
        <v>9</v>
      </c>
      <c r="E869" s="86" t="s">
        <v>10</v>
      </c>
      <c r="F869" s="132">
        <v>5666.3652000000002</v>
      </c>
      <c r="G869" s="132">
        <v>863176.29879999999</v>
      </c>
      <c r="H869" s="130">
        <v>152.333333333333</v>
      </c>
      <c r="I869" s="133">
        <f t="shared" si="13"/>
        <v>147325.4952</v>
      </c>
    </row>
    <row r="870" spans="1:9" x14ac:dyDescent="0.25">
      <c r="A870" s="86">
        <v>81</v>
      </c>
      <c r="B870" s="86">
        <v>27</v>
      </c>
      <c r="C870" s="86">
        <v>2</v>
      </c>
      <c r="D870" s="86" t="s">
        <v>9</v>
      </c>
      <c r="E870" s="86" t="s">
        <v>10</v>
      </c>
      <c r="F870" s="132">
        <v>3147.9807000000001</v>
      </c>
      <c r="G870" s="132">
        <v>566636.52599999995</v>
      </c>
      <c r="H870" s="130">
        <v>180</v>
      </c>
      <c r="I870" s="133">
        <f t="shared" si="13"/>
        <v>84995.478900000002</v>
      </c>
    </row>
    <row r="871" spans="1:9" x14ac:dyDescent="0.25">
      <c r="A871" s="86">
        <v>81</v>
      </c>
      <c r="B871" s="86">
        <v>23.5</v>
      </c>
      <c r="C871" s="86">
        <v>3</v>
      </c>
      <c r="D871" s="86" t="s">
        <v>9</v>
      </c>
      <c r="E871" s="86" t="s">
        <v>10</v>
      </c>
      <c r="F871" s="132">
        <v>375522.0294</v>
      </c>
      <c r="G871" s="132">
        <v>39554987.096799999</v>
      </c>
      <c r="H871" s="130">
        <v>105.333333333333</v>
      </c>
      <c r="I871" s="133">
        <f t="shared" si="13"/>
        <v>8824767.6908999998</v>
      </c>
    </row>
    <row r="872" spans="1:9" x14ac:dyDescent="0.25">
      <c r="A872" s="86">
        <v>81</v>
      </c>
      <c r="B872" s="86">
        <v>24.5</v>
      </c>
      <c r="C872" s="86">
        <v>3</v>
      </c>
      <c r="D872" s="86" t="s">
        <v>9</v>
      </c>
      <c r="E872" s="86" t="s">
        <v>10</v>
      </c>
      <c r="F872" s="132">
        <v>6295.9614000000001</v>
      </c>
      <c r="G872" s="132">
        <v>736627.48380000005</v>
      </c>
      <c r="H872" s="130">
        <v>117</v>
      </c>
      <c r="I872" s="133">
        <f t="shared" si="13"/>
        <v>154251.05430000002</v>
      </c>
    </row>
    <row r="873" spans="1:9" x14ac:dyDescent="0.25">
      <c r="A873" s="86">
        <v>81</v>
      </c>
      <c r="B873" s="86">
        <v>26</v>
      </c>
      <c r="C873" s="86">
        <v>3</v>
      </c>
      <c r="D873" s="86" t="s">
        <v>9</v>
      </c>
      <c r="E873" s="86" t="s">
        <v>10</v>
      </c>
      <c r="F873" s="132">
        <v>1888.7883999999999</v>
      </c>
      <c r="G873" s="132">
        <v>279540.68320000003</v>
      </c>
      <c r="H873" s="130">
        <v>148</v>
      </c>
      <c r="I873" s="133">
        <f t="shared" si="13"/>
        <v>49108.498399999997</v>
      </c>
    </row>
    <row r="874" spans="1:9" x14ac:dyDescent="0.25">
      <c r="A874" s="86">
        <v>81</v>
      </c>
      <c r="B874" s="86">
        <v>25.5</v>
      </c>
      <c r="C874" s="86">
        <v>4</v>
      </c>
      <c r="D874" s="86" t="s">
        <v>9</v>
      </c>
      <c r="E874" s="86" t="s">
        <v>10</v>
      </c>
      <c r="F874" s="132">
        <v>2098.6538</v>
      </c>
      <c r="G874" s="132">
        <v>300107.49339999998</v>
      </c>
      <c r="H874" s="130">
        <v>143</v>
      </c>
      <c r="I874" s="133">
        <f t="shared" si="13"/>
        <v>53515.671900000001</v>
      </c>
    </row>
    <row r="875" spans="1:9" x14ac:dyDescent="0.25">
      <c r="A875" s="86">
        <v>81</v>
      </c>
      <c r="B875" s="86">
        <v>25.5</v>
      </c>
      <c r="C875" s="86">
        <v>5</v>
      </c>
      <c r="D875" s="86" t="s">
        <v>9</v>
      </c>
      <c r="E875" s="86" t="s">
        <v>10</v>
      </c>
      <c r="F875" s="132">
        <v>2098.6538</v>
      </c>
      <c r="G875" s="132">
        <v>268627.68640000001</v>
      </c>
      <c r="H875" s="130">
        <v>128</v>
      </c>
      <c r="I875" s="133">
        <f t="shared" si="13"/>
        <v>53515.671900000001</v>
      </c>
    </row>
    <row r="876" spans="1:9" x14ac:dyDescent="0.25">
      <c r="A876" s="86">
        <v>81</v>
      </c>
      <c r="B876" s="86">
        <v>26</v>
      </c>
      <c r="C876" s="86">
        <v>7</v>
      </c>
      <c r="D876" s="86" t="s">
        <v>9</v>
      </c>
      <c r="E876" s="86" t="s">
        <v>10</v>
      </c>
      <c r="F876" s="132">
        <v>1888.7883999999999</v>
      </c>
      <c r="G876" s="132">
        <v>268207.95280000003</v>
      </c>
      <c r="H876" s="130">
        <v>142</v>
      </c>
      <c r="I876" s="133">
        <f t="shared" si="13"/>
        <v>49108.498399999997</v>
      </c>
    </row>
    <row r="877" spans="1:9" x14ac:dyDescent="0.25">
      <c r="A877" s="86">
        <v>91</v>
      </c>
      <c r="B877" s="86">
        <v>27.5</v>
      </c>
      <c r="C877" s="86">
        <v>6</v>
      </c>
      <c r="D877" s="1" t="s">
        <v>9</v>
      </c>
      <c r="E877" s="86" t="s">
        <v>10</v>
      </c>
      <c r="F877" s="132">
        <v>1152755.1307999999</v>
      </c>
      <c r="G877" s="132">
        <v>213259699.19800001</v>
      </c>
      <c r="H877" s="130">
        <v>185</v>
      </c>
      <c r="I877" s="133">
        <f t="shared" si="13"/>
        <v>31700766.096999999</v>
      </c>
    </row>
    <row r="878" spans="1:9" x14ac:dyDescent="0.25">
      <c r="A878" s="86">
        <v>91</v>
      </c>
      <c r="B878" s="86">
        <v>16</v>
      </c>
      <c r="C878" s="86">
        <v>1</v>
      </c>
      <c r="D878" s="86" t="s">
        <v>8</v>
      </c>
      <c r="E878" s="86" t="s">
        <v>10</v>
      </c>
      <c r="F878" s="132">
        <v>285432.03200000001</v>
      </c>
      <c r="G878" s="132">
        <v>8705676.9759999998</v>
      </c>
      <c r="H878" s="130">
        <v>30.5</v>
      </c>
      <c r="I878" s="133">
        <f t="shared" si="13"/>
        <v>4566912.5120000001</v>
      </c>
    </row>
    <row r="879" spans="1:9" x14ac:dyDescent="0.25">
      <c r="A879" s="86">
        <v>91</v>
      </c>
      <c r="B879" s="86">
        <v>16.5</v>
      </c>
      <c r="C879" s="86">
        <v>1</v>
      </c>
      <c r="D879" s="86" t="s">
        <v>8</v>
      </c>
      <c r="E879" s="86" t="s">
        <v>10</v>
      </c>
      <c r="F879" s="132">
        <v>2617369.2118000002</v>
      </c>
      <c r="G879" s="132">
        <v>96842660.836600006</v>
      </c>
      <c r="H879" s="130">
        <v>37</v>
      </c>
      <c r="I879" s="133">
        <f t="shared" si="13"/>
        <v>43186591.9947</v>
      </c>
    </row>
    <row r="880" spans="1:9" x14ac:dyDescent="0.25">
      <c r="A880" s="86">
        <v>91</v>
      </c>
      <c r="B880" s="86">
        <v>17</v>
      </c>
      <c r="C880" s="86">
        <v>1</v>
      </c>
      <c r="D880" s="86" t="s">
        <v>8</v>
      </c>
      <c r="E880" s="86" t="s">
        <v>10</v>
      </c>
      <c r="F880" s="132">
        <v>5220299.2620000001</v>
      </c>
      <c r="G880" s="132">
        <v>193151072.69400001</v>
      </c>
      <c r="H880" s="130">
        <v>37</v>
      </c>
      <c r="I880" s="133">
        <f t="shared" si="13"/>
        <v>88745087.453999996</v>
      </c>
    </row>
    <row r="881" spans="1:9" x14ac:dyDescent="0.25">
      <c r="A881" s="86">
        <v>91</v>
      </c>
      <c r="B881" s="86">
        <v>17.5</v>
      </c>
      <c r="C881" s="86">
        <v>1</v>
      </c>
      <c r="D881" s="86" t="s">
        <v>8</v>
      </c>
      <c r="E881" s="86" t="s">
        <v>10</v>
      </c>
      <c r="F881" s="132">
        <v>1638043.2936</v>
      </c>
      <c r="G881" s="132">
        <v>69343832.762400001</v>
      </c>
      <c r="H881" s="130">
        <v>42.3333333333333</v>
      </c>
      <c r="I881" s="133">
        <f t="shared" si="13"/>
        <v>28665757.638</v>
      </c>
    </row>
    <row r="882" spans="1:9" x14ac:dyDescent="0.25">
      <c r="A882" s="86">
        <v>91</v>
      </c>
      <c r="B882" s="86">
        <v>18</v>
      </c>
      <c r="C882" s="86">
        <v>1</v>
      </c>
      <c r="D882" s="86" t="s">
        <v>8</v>
      </c>
      <c r="E882" s="86" t="s">
        <v>10</v>
      </c>
      <c r="F882" s="132">
        <v>6219986.2208000002</v>
      </c>
      <c r="G882" s="132">
        <v>285536242.44859999</v>
      </c>
      <c r="H882" s="130">
        <v>45.90625</v>
      </c>
      <c r="I882" s="133">
        <f t="shared" si="13"/>
        <v>111959751.9744</v>
      </c>
    </row>
    <row r="883" spans="1:9" x14ac:dyDescent="0.25">
      <c r="A883" s="86">
        <v>91</v>
      </c>
      <c r="B883" s="86">
        <v>18.5</v>
      </c>
      <c r="C883" s="86">
        <v>1</v>
      </c>
      <c r="D883" s="86" t="s">
        <v>8</v>
      </c>
      <c r="E883" s="86" t="s">
        <v>10</v>
      </c>
      <c r="F883" s="132">
        <v>8113103.3717999998</v>
      </c>
      <c r="G883" s="132">
        <v>388076777.95109999</v>
      </c>
      <c r="H883" s="130">
        <v>47.8333333333333</v>
      </c>
      <c r="I883" s="133">
        <f t="shared" si="13"/>
        <v>150092412.37830001</v>
      </c>
    </row>
    <row r="884" spans="1:9" x14ac:dyDescent="0.25">
      <c r="A884" s="86">
        <v>91</v>
      </c>
      <c r="B884" s="86">
        <v>19</v>
      </c>
      <c r="C884" s="86">
        <v>1</v>
      </c>
      <c r="D884" s="86" t="s">
        <v>8</v>
      </c>
      <c r="E884" s="86" t="s">
        <v>10</v>
      </c>
      <c r="F884" s="132">
        <v>8769591.5078999996</v>
      </c>
      <c r="G884" s="132">
        <v>444641991.0492</v>
      </c>
      <c r="H884" s="130">
        <v>50.702702702702702</v>
      </c>
      <c r="I884" s="133">
        <f t="shared" si="13"/>
        <v>166622238.65009999</v>
      </c>
    </row>
    <row r="885" spans="1:9" x14ac:dyDescent="0.25">
      <c r="A885" s="86">
        <v>91</v>
      </c>
      <c r="B885" s="86">
        <v>19.5</v>
      </c>
      <c r="C885" s="86">
        <v>1</v>
      </c>
      <c r="D885" s="86" t="s">
        <v>8</v>
      </c>
      <c r="E885" s="86" t="s">
        <v>10</v>
      </c>
      <c r="F885" s="132">
        <v>28357366.381200001</v>
      </c>
      <c r="G885" s="132">
        <v>1535513068.7765999</v>
      </c>
      <c r="H885" s="130">
        <v>54.148648648648702</v>
      </c>
      <c r="I885" s="133">
        <f t="shared" si="13"/>
        <v>552968644.43340003</v>
      </c>
    </row>
    <row r="886" spans="1:9" x14ac:dyDescent="0.25">
      <c r="A886" s="86">
        <v>91</v>
      </c>
      <c r="B886" s="86">
        <v>20</v>
      </c>
      <c r="C886" s="86">
        <v>1</v>
      </c>
      <c r="D886" s="86" t="s">
        <v>8</v>
      </c>
      <c r="E886" s="86" t="s">
        <v>10</v>
      </c>
      <c r="F886" s="132">
        <v>31614897.7698</v>
      </c>
      <c r="G886" s="132">
        <v>1919345025.4737999</v>
      </c>
      <c r="H886" s="130">
        <v>60.710144927536199</v>
      </c>
      <c r="I886" s="133">
        <f t="shared" si="13"/>
        <v>632297955.39600003</v>
      </c>
    </row>
    <row r="887" spans="1:9" x14ac:dyDescent="0.25">
      <c r="A887" s="86">
        <v>91</v>
      </c>
      <c r="B887" s="86">
        <v>20.5</v>
      </c>
      <c r="C887" s="86">
        <v>1</v>
      </c>
      <c r="D887" s="86" t="s">
        <v>8</v>
      </c>
      <c r="E887" s="86" t="s">
        <v>10</v>
      </c>
      <c r="F887" s="132">
        <v>45384707.68</v>
      </c>
      <c r="G887" s="132">
        <v>2933573605.04</v>
      </c>
      <c r="H887" s="130">
        <v>64.637931034482804</v>
      </c>
      <c r="I887" s="133">
        <f t="shared" si="13"/>
        <v>930386507.43999994</v>
      </c>
    </row>
    <row r="888" spans="1:9" x14ac:dyDescent="0.25">
      <c r="A888" s="86">
        <v>91</v>
      </c>
      <c r="B888" s="86">
        <v>21</v>
      </c>
      <c r="C888" s="86">
        <v>1</v>
      </c>
      <c r="D888" s="86" t="s">
        <v>8</v>
      </c>
      <c r="E888" s="86" t="s">
        <v>10</v>
      </c>
      <c r="F888" s="132">
        <v>3649154.7126000002</v>
      </c>
      <c r="G888" s="132">
        <v>238411441.22319999</v>
      </c>
      <c r="H888" s="130">
        <v>65.3333333333333</v>
      </c>
      <c r="I888" s="133">
        <f t="shared" si="13"/>
        <v>76632248.964599997</v>
      </c>
    </row>
    <row r="889" spans="1:9" x14ac:dyDescent="0.25">
      <c r="A889" s="86">
        <v>91</v>
      </c>
      <c r="B889" s="86">
        <v>21.5</v>
      </c>
      <c r="C889" s="86">
        <v>1</v>
      </c>
      <c r="D889" s="86" t="s">
        <v>8</v>
      </c>
      <c r="E889" s="86" t="s">
        <v>10</v>
      </c>
      <c r="F889" s="132">
        <v>1169957.0870000001</v>
      </c>
      <c r="G889" s="132">
        <v>83651931.720500007</v>
      </c>
      <c r="H889" s="130">
        <v>71.5</v>
      </c>
      <c r="I889" s="133">
        <f t="shared" si="13"/>
        <v>25154077.370500002</v>
      </c>
    </row>
    <row r="890" spans="1:9" x14ac:dyDescent="0.25">
      <c r="A890" s="86">
        <v>91</v>
      </c>
      <c r="B890" s="86">
        <v>18</v>
      </c>
      <c r="C890" s="86">
        <v>2</v>
      </c>
      <c r="D890" s="86" t="s">
        <v>8</v>
      </c>
      <c r="E890" s="86" t="s">
        <v>10</v>
      </c>
      <c r="F890" s="132">
        <v>388749.13880000002</v>
      </c>
      <c r="G890" s="132">
        <v>16327463.829600001</v>
      </c>
      <c r="H890" s="130">
        <v>42</v>
      </c>
      <c r="I890" s="133">
        <f t="shared" si="13"/>
        <v>6997484.4983999999</v>
      </c>
    </row>
    <row r="891" spans="1:9" x14ac:dyDescent="0.25">
      <c r="A891" s="86">
        <v>91</v>
      </c>
      <c r="B891" s="86">
        <v>19</v>
      </c>
      <c r="C891" s="86">
        <v>2</v>
      </c>
      <c r="D891" s="86" t="s">
        <v>8</v>
      </c>
      <c r="E891" s="86" t="s">
        <v>10</v>
      </c>
      <c r="F891" s="132">
        <v>3318223.8138000001</v>
      </c>
      <c r="G891" s="132">
        <v>181791261.79890001</v>
      </c>
      <c r="H891" s="130">
        <v>54.785714285714299</v>
      </c>
      <c r="I891" s="133">
        <f t="shared" si="13"/>
        <v>63046252.462200001</v>
      </c>
    </row>
    <row r="892" spans="1:9" x14ac:dyDescent="0.25">
      <c r="A892" s="86">
        <v>91</v>
      </c>
      <c r="B892" s="86">
        <v>20.5</v>
      </c>
      <c r="C892" s="86">
        <v>2</v>
      </c>
      <c r="D892" s="86" t="s">
        <v>8</v>
      </c>
      <c r="E892" s="86" t="s">
        <v>10</v>
      </c>
      <c r="F892" s="132">
        <v>1564989.92</v>
      </c>
      <c r="G892" s="132">
        <v>98594364.959999993</v>
      </c>
      <c r="H892" s="130">
        <v>63</v>
      </c>
      <c r="I892" s="133">
        <f t="shared" si="13"/>
        <v>32082293.359999999</v>
      </c>
    </row>
    <row r="893" spans="1:9" x14ac:dyDescent="0.25">
      <c r="A893" s="86">
        <v>91</v>
      </c>
      <c r="B893" s="86">
        <v>21</v>
      </c>
      <c r="C893" s="86">
        <v>2</v>
      </c>
      <c r="D893" s="86" t="s">
        <v>8</v>
      </c>
      <c r="E893" s="86" t="s">
        <v>10</v>
      </c>
      <c r="F893" s="132">
        <v>3040962.2604999999</v>
      </c>
      <c r="G893" s="132">
        <v>249602182.34184</v>
      </c>
      <c r="H893" s="130">
        <v>82.08</v>
      </c>
      <c r="I893" s="133">
        <f t="shared" si="13"/>
        <v>63860207.4705</v>
      </c>
    </row>
    <row r="894" spans="1:9" x14ac:dyDescent="0.25">
      <c r="A894" s="86">
        <v>91</v>
      </c>
      <c r="B894" s="86">
        <v>21.5</v>
      </c>
      <c r="C894" s="86">
        <v>2</v>
      </c>
      <c r="D894" s="86" t="s">
        <v>8</v>
      </c>
      <c r="E894" s="86" t="s">
        <v>10</v>
      </c>
      <c r="F894" s="132">
        <v>7019742.5219999999</v>
      </c>
      <c r="G894" s="132">
        <v>585973007.02394998</v>
      </c>
      <c r="H894" s="130">
        <v>83.474999999999994</v>
      </c>
      <c r="I894" s="133">
        <f t="shared" si="13"/>
        <v>150924464.22299999</v>
      </c>
    </row>
    <row r="895" spans="1:9" x14ac:dyDescent="0.25">
      <c r="A895" s="86">
        <v>91</v>
      </c>
      <c r="B895" s="86">
        <v>22</v>
      </c>
      <c r="C895" s="86">
        <v>2</v>
      </c>
      <c r="D895" s="86" t="s">
        <v>8</v>
      </c>
      <c r="E895" s="86" t="s">
        <v>10</v>
      </c>
      <c r="F895" s="132">
        <v>13263948.9738</v>
      </c>
      <c r="G895" s="132">
        <v>1201429549.54827</v>
      </c>
      <c r="H895" s="130">
        <v>90.578571428571394</v>
      </c>
      <c r="I895" s="133">
        <f t="shared" si="13"/>
        <v>291806877.42360002</v>
      </c>
    </row>
    <row r="896" spans="1:9" x14ac:dyDescent="0.25">
      <c r="A896" s="86">
        <v>91</v>
      </c>
      <c r="B896" s="86">
        <v>22.5</v>
      </c>
      <c r="C896" s="86">
        <v>2</v>
      </c>
      <c r="D896" s="86" t="s">
        <v>8</v>
      </c>
      <c r="E896" s="86" t="s">
        <v>10</v>
      </c>
      <c r="F896" s="132">
        <v>11609315.182</v>
      </c>
      <c r="G896" s="132">
        <v>1182176564.9830599</v>
      </c>
      <c r="H896" s="130">
        <v>101.83</v>
      </c>
      <c r="I896" s="133">
        <f t="shared" si="13"/>
        <v>261209591.595</v>
      </c>
    </row>
    <row r="897" spans="1:9" x14ac:dyDescent="0.25">
      <c r="A897" s="86">
        <v>91</v>
      </c>
      <c r="B897" s="86">
        <v>23</v>
      </c>
      <c r="C897" s="86">
        <v>2</v>
      </c>
      <c r="D897" s="86" t="s">
        <v>8</v>
      </c>
      <c r="E897" s="86" t="s">
        <v>10</v>
      </c>
      <c r="F897" s="132">
        <v>7621998.5415000003</v>
      </c>
      <c r="G897" s="132">
        <v>899395827.89699996</v>
      </c>
      <c r="H897" s="130">
        <v>118</v>
      </c>
      <c r="I897" s="133">
        <f t="shared" si="13"/>
        <v>175305966.45450002</v>
      </c>
    </row>
    <row r="898" spans="1:9" x14ac:dyDescent="0.25">
      <c r="A898" s="86">
        <v>91</v>
      </c>
      <c r="B898" s="86">
        <v>23.5</v>
      </c>
      <c r="C898" s="86">
        <v>2</v>
      </c>
      <c r="D898" s="86" t="s">
        <v>8</v>
      </c>
      <c r="E898" s="86" t="s">
        <v>10</v>
      </c>
      <c r="F898" s="132">
        <v>3331052.2239999999</v>
      </c>
      <c r="G898" s="132">
        <v>393896925.48799998</v>
      </c>
      <c r="H898" s="130">
        <v>118.25</v>
      </c>
      <c r="I898" s="133">
        <f t="shared" si="13"/>
        <v>78279727.263999999</v>
      </c>
    </row>
    <row r="899" spans="1:9" x14ac:dyDescent="0.25">
      <c r="A899" s="86">
        <v>91</v>
      </c>
      <c r="B899" s="86">
        <v>25</v>
      </c>
      <c r="C899" s="86">
        <v>2</v>
      </c>
      <c r="D899" s="86" t="s">
        <v>8</v>
      </c>
      <c r="E899" s="86" t="s">
        <v>10</v>
      </c>
      <c r="F899" s="132">
        <v>2708450.67</v>
      </c>
      <c r="G899" s="132">
        <v>360223939.11000001</v>
      </c>
      <c r="H899" s="130">
        <v>133</v>
      </c>
      <c r="I899" s="133">
        <f t="shared" ref="I899:I962" si="14">B899*F899</f>
        <v>67711266.75</v>
      </c>
    </row>
    <row r="900" spans="1:9" x14ac:dyDescent="0.25">
      <c r="A900" s="86">
        <v>91</v>
      </c>
      <c r="B900" s="86">
        <v>22</v>
      </c>
      <c r="C900" s="86">
        <v>3</v>
      </c>
      <c r="D900" s="86" t="s">
        <v>8</v>
      </c>
      <c r="E900" s="86" t="s">
        <v>10</v>
      </c>
      <c r="F900" s="132">
        <v>1894849.8533999999</v>
      </c>
      <c r="G900" s="132">
        <v>218855158.0677</v>
      </c>
      <c r="H900" s="130">
        <v>115.5</v>
      </c>
      <c r="I900" s="133">
        <f t="shared" si="14"/>
        <v>41686696.774799995</v>
      </c>
    </row>
    <row r="901" spans="1:9" x14ac:dyDescent="0.25">
      <c r="A901" s="86">
        <v>91</v>
      </c>
      <c r="B901" s="86">
        <v>23</v>
      </c>
      <c r="C901" s="86">
        <v>3</v>
      </c>
      <c r="D901" s="86" t="s">
        <v>8</v>
      </c>
      <c r="E901" s="86" t="s">
        <v>10</v>
      </c>
      <c r="F901" s="132">
        <v>4355427.7379999999</v>
      </c>
      <c r="G901" s="132">
        <v>484541335.85250002</v>
      </c>
      <c r="H901" s="130">
        <v>111.25</v>
      </c>
      <c r="I901" s="133">
        <f t="shared" si="14"/>
        <v>100174837.97399999</v>
      </c>
    </row>
    <row r="902" spans="1:9" x14ac:dyDescent="0.25">
      <c r="A902" s="86">
        <v>91</v>
      </c>
      <c r="B902" s="86">
        <v>23.5</v>
      </c>
      <c r="C902" s="86">
        <v>3</v>
      </c>
      <c r="D902" s="86" t="s">
        <v>8</v>
      </c>
      <c r="E902" s="86" t="s">
        <v>10</v>
      </c>
      <c r="F902" s="132">
        <v>22484602.511999998</v>
      </c>
      <c r="G902" s="132">
        <v>2716473088.6719999</v>
      </c>
      <c r="H902" s="130">
        <v>120.81481481481499</v>
      </c>
      <c r="I902" s="133">
        <f t="shared" si="14"/>
        <v>528388159.03199995</v>
      </c>
    </row>
    <row r="903" spans="1:9" x14ac:dyDescent="0.25">
      <c r="A903" s="86">
        <v>91</v>
      </c>
      <c r="B903" s="86">
        <v>24</v>
      </c>
      <c r="C903" s="86">
        <v>3</v>
      </c>
      <c r="D903" s="86" t="s">
        <v>8</v>
      </c>
      <c r="E903" s="86" t="s">
        <v>10</v>
      </c>
      <c r="F903" s="132">
        <v>1506290.325</v>
      </c>
      <c r="G903" s="132">
        <v>167198226.07499999</v>
      </c>
      <c r="H903" s="130">
        <v>111</v>
      </c>
      <c r="I903" s="133">
        <f t="shared" si="14"/>
        <v>36150967.799999997</v>
      </c>
    </row>
    <row r="904" spans="1:9" x14ac:dyDescent="0.25">
      <c r="A904" s="86">
        <v>91</v>
      </c>
      <c r="B904" s="86">
        <v>17.5</v>
      </c>
      <c r="C904" s="86">
        <v>1</v>
      </c>
      <c r="D904" s="86" t="s">
        <v>9</v>
      </c>
      <c r="E904" s="86" t="s">
        <v>10</v>
      </c>
      <c r="F904" s="132">
        <v>182004.81039999999</v>
      </c>
      <c r="G904" s="132">
        <v>7826206.8471999997</v>
      </c>
      <c r="H904" s="130">
        <v>43</v>
      </c>
      <c r="I904" s="133">
        <f t="shared" si="14"/>
        <v>3185084.1819999996</v>
      </c>
    </row>
    <row r="905" spans="1:9" x14ac:dyDescent="0.25">
      <c r="A905" s="86">
        <v>91</v>
      </c>
      <c r="B905" s="86">
        <v>20</v>
      </c>
      <c r="C905" s="86">
        <v>1</v>
      </c>
      <c r="D905" s="86" t="s">
        <v>9</v>
      </c>
      <c r="E905" s="86" t="s">
        <v>10</v>
      </c>
      <c r="F905" s="132">
        <v>15120168.498600001</v>
      </c>
      <c r="G905" s="132">
        <v>920955717.64199996</v>
      </c>
      <c r="H905" s="130">
        <v>60.909090909090899</v>
      </c>
      <c r="I905" s="133">
        <f t="shared" si="14"/>
        <v>302403369.972</v>
      </c>
    </row>
    <row r="906" spans="1:9" x14ac:dyDescent="0.25">
      <c r="A906" s="86">
        <v>91</v>
      </c>
      <c r="B906" s="86">
        <v>20.5</v>
      </c>
      <c r="C906" s="86">
        <v>1</v>
      </c>
      <c r="D906" s="86" t="s">
        <v>9</v>
      </c>
      <c r="E906" s="86" t="s">
        <v>10</v>
      </c>
      <c r="F906" s="132">
        <v>15649899.199999999</v>
      </c>
      <c r="G906" s="132">
        <v>1016460953.04</v>
      </c>
      <c r="H906" s="130">
        <v>64.95</v>
      </c>
      <c r="I906" s="133">
        <f t="shared" si="14"/>
        <v>320822933.59999996</v>
      </c>
    </row>
    <row r="907" spans="1:9" x14ac:dyDescent="0.25">
      <c r="A907" s="86">
        <v>91</v>
      </c>
      <c r="B907" s="86">
        <v>21</v>
      </c>
      <c r="C907" s="86">
        <v>1</v>
      </c>
      <c r="D907" s="86" t="s">
        <v>9</v>
      </c>
      <c r="E907" s="86" t="s">
        <v>10</v>
      </c>
      <c r="F907" s="132">
        <v>9122886.7815000005</v>
      </c>
      <c r="G907" s="132">
        <v>655023270.91170001</v>
      </c>
      <c r="H907" s="130">
        <v>71.8</v>
      </c>
      <c r="I907" s="133">
        <f t="shared" si="14"/>
        <v>191580622.41150001</v>
      </c>
    </row>
    <row r="908" spans="1:9" x14ac:dyDescent="0.25">
      <c r="A908" s="86">
        <v>91</v>
      </c>
      <c r="B908" s="86">
        <v>21.5</v>
      </c>
      <c r="C908" s="86">
        <v>1</v>
      </c>
      <c r="D908" s="86" t="s">
        <v>9</v>
      </c>
      <c r="E908" s="86" t="s">
        <v>10</v>
      </c>
      <c r="F908" s="132">
        <v>5849785.4349999996</v>
      </c>
      <c r="G908" s="132">
        <v>444583693.06</v>
      </c>
      <c r="H908" s="130">
        <v>76</v>
      </c>
      <c r="I908" s="133">
        <f t="shared" si="14"/>
        <v>125770386.85249999</v>
      </c>
    </row>
    <row r="909" spans="1:9" x14ac:dyDescent="0.25">
      <c r="A909" s="86">
        <v>91</v>
      </c>
      <c r="B909" s="86">
        <v>22</v>
      </c>
      <c r="C909" s="86">
        <v>1</v>
      </c>
      <c r="D909" s="86" t="s">
        <v>9</v>
      </c>
      <c r="E909" s="86" t="s">
        <v>10</v>
      </c>
      <c r="F909" s="132">
        <v>4737124.6335000005</v>
      </c>
      <c r="G909" s="132">
        <v>364758596.77950001</v>
      </c>
      <c r="H909" s="130">
        <v>77</v>
      </c>
      <c r="I909" s="133">
        <f t="shared" si="14"/>
        <v>104216741.93700001</v>
      </c>
    </row>
    <row r="910" spans="1:9" x14ac:dyDescent="0.25">
      <c r="A910" s="86">
        <v>91</v>
      </c>
      <c r="B910" s="86">
        <v>22.5</v>
      </c>
      <c r="C910" s="86">
        <v>1</v>
      </c>
      <c r="D910" s="86" t="s">
        <v>9</v>
      </c>
      <c r="E910" s="86" t="s">
        <v>10</v>
      </c>
      <c r="F910" s="132">
        <v>1160931.5182</v>
      </c>
      <c r="G910" s="132">
        <v>101001042.0834</v>
      </c>
      <c r="H910" s="130">
        <v>87</v>
      </c>
      <c r="I910" s="133">
        <f t="shared" si="14"/>
        <v>26120959.159500003</v>
      </c>
    </row>
    <row r="911" spans="1:9" x14ac:dyDescent="0.25">
      <c r="A911" s="86">
        <v>91</v>
      </c>
      <c r="B911" s="86">
        <v>21</v>
      </c>
      <c r="C911" s="86">
        <v>2</v>
      </c>
      <c r="D911" s="86" t="s">
        <v>9</v>
      </c>
      <c r="E911" s="86" t="s">
        <v>10</v>
      </c>
      <c r="F911" s="132">
        <v>9122886.7815000005</v>
      </c>
      <c r="G911" s="132">
        <v>642859421.86969995</v>
      </c>
      <c r="H911" s="130">
        <v>70.466666666666697</v>
      </c>
      <c r="I911" s="133">
        <f t="shared" si="14"/>
        <v>191580622.41150001</v>
      </c>
    </row>
    <row r="912" spans="1:9" x14ac:dyDescent="0.25">
      <c r="A912" s="86">
        <v>91</v>
      </c>
      <c r="B912" s="86">
        <v>21.5</v>
      </c>
      <c r="C912" s="86">
        <v>2</v>
      </c>
      <c r="D912" s="86" t="s">
        <v>9</v>
      </c>
      <c r="E912" s="86" t="s">
        <v>10</v>
      </c>
      <c r="F912" s="132">
        <v>15209442.130999999</v>
      </c>
      <c r="G912" s="132">
        <v>1204880306.0469501</v>
      </c>
      <c r="H912" s="130">
        <v>79.219230769230805</v>
      </c>
      <c r="I912" s="133">
        <f t="shared" si="14"/>
        <v>327003005.81650001</v>
      </c>
    </row>
    <row r="913" spans="1:9" x14ac:dyDescent="0.25">
      <c r="A913" s="86">
        <v>91</v>
      </c>
      <c r="B913" s="86">
        <v>22</v>
      </c>
      <c r="C913" s="86">
        <v>2</v>
      </c>
      <c r="D913" s="86" t="s">
        <v>9</v>
      </c>
      <c r="E913" s="86" t="s">
        <v>10</v>
      </c>
      <c r="F913" s="132">
        <v>53055795.895199999</v>
      </c>
      <c r="G913" s="132">
        <v>4689753387.165</v>
      </c>
      <c r="H913" s="130">
        <v>88.392857142857096</v>
      </c>
      <c r="I913" s="133">
        <f t="shared" si="14"/>
        <v>1167227509.6944001</v>
      </c>
    </row>
    <row r="914" spans="1:9" x14ac:dyDescent="0.25">
      <c r="A914" s="86">
        <v>91</v>
      </c>
      <c r="B914" s="86">
        <v>22.5</v>
      </c>
      <c r="C914" s="86">
        <v>2</v>
      </c>
      <c r="D914" s="86" t="s">
        <v>9</v>
      </c>
      <c r="E914" s="86" t="s">
        <v>10</v>
      </c>
      <c r="F914" s="132">
        <v>73138685.646599993</v>
      </c>
      <c r="G914" s="132">
        <v>7129744825.8734798</v>
      </c>
      <c r="H914" s="130">
        <v>97.482539682539695</v>
      </c>
      <c r="I914" s="133">
        <f t="shared" si="14"/>
        <v>1645620427.0484998</v>
      </c>
    </row>
    <row r="915" spans="1:9" x14ac:dyDescent="0.25">
      <c r="A915" s="86">
        <v>91</v>
      </c>
      <c r="B915" s="86">
        <v>23</v>
      </c>
      <c r="C915" s="86">
        <v>2</v>
      </c>
      <c r="D915" s="86" t="s">
        <v>9</v>
      </c>
      <c r="E915" s="86" t="s">
        <v>10</v>
      </c>
      <c r="F915" s="132">
        <v>83841983.956499994</v>
      </c>
      <c r="G915" s="132">
        <v>8776404663.4568996</v>
      </c>
      <c r="H915" s="130">
        <v>104.67792207792201</v>
      </c>
      <c r="I915" s="133">
        <f t="shared" si="14"/>
        <v>1928365630.9994998</v>
      </c>
    </row>
    <row r="916" spans="1:9" x14ac:dyDescent="0.25">
      <c r="A916" s="86">
        <v>91</v>
      </c>
      <c r="B916" s="86">
        <v>23.5</v>
      </c>
      <c r="C916" s="86">
        <v>2</v>
      </c>
      <c r="D916" s="86" t="s">
        <v>9</v>
      </c>
      <c r="E916" s="86" t="s">
        <v>10</v>
      </c>
      <c r="F916" s="132">
        <v>79112490.319999993</v>
      </c>
      <c r="G916" s="132">
        <v>9351096355.8239994</v>
      </c>
      <c r="H916" s="130">
        <v>118.2</v>
      </c>
      <c r="I916" s="133">
        <f t="shared" si="14"/>
        <v>1859143522.5199997</v>
      </c>
    </row>
    <row r="917" spans="1:9" x14ac:dyDescent="0.25">
      <c r="A917" s="86">
        <v>91</v>
      </c>
      <c r="B917" s="86">
        <v>24</v>
      </c>
      <c r="C917" s="86">
        <v>2</v>
      </c>
      <c r="D917" s="86" t="s">
        <v>9</v>
      </c>
      <c r="E917" s="86" t="s">
        <v>10</v>
      </c>
      <c r="F917" s="132">
        <v>71548790.4375</v>
      </c>
      <c r="G917" s="132">
        <v>8720667836.5874996</v>
      </c>
      <c r="H917" s="130">
        <v>121.884210526316</v>
      </c>
      <c r="I917" s="133">
        <f t="shared" si="14"/>
        <v>1717170970.5</v>
      </c>
    </row>
    <row r="918" spans="1:9" x14ac:dyDescent="0.25">
      <c r="A918" s="86">
        <v>91</v>
      </c>
      <c r="B918" s="86">
        <v>24.5</v>
      </c>
      <c r="C918" s="86">
        <v>2</v>
      </c>
      <c r="D918" s="86" t="s">
        <v>9</v>
      </c>
      <c r="E918" s="86" t="s">
        <v>10</v>
      </c>
      <c r="F918" s="132">
        <v>64009953.039999999</v>
      </c>
      <c r="G918" s="132">
        <v>8521645048.2152004</v>
      </c>
      <c r="H918" s="130">
        <v>133.13</v>
      </c>
      <c r="I918" s="133">
        <f t="shared" si="14"/>
        <v>1568243849.48</v>
      </c>
    </row>
    <row r="919" spans="1:9" x14ac:dyDescent="0.25">
      <c r="A919" s="86">
        <v>91</v>
      </c>
      <c r="B919" s="86">
        <v>25</v>
      </c>
      <c r="C919" s="86">
        <v>2</v>
      </c>
      <c r="D919" s="86" t="s">
        <v>9</v>
      </c>
      <c r="E919" s="86" t="s">
        <v>10</v>
      </c>
      <c r="F919" s="132">
        <v>44012323.387500003</v>
      </c>
      <c r="G919" s="132">
        <v>5890203094.5825005</v>
      </c>
      <c r="H919" s="130">
        <v>133.83076923076899</v>
      </c>
      <c r="I919" s="133">
        <f t="shared" si="14"/>
        <v>1100308084.6875</v>
      </c>
    </row>
    <row r="920" spans="1:9" x14ac:dyDescent="0.25">
      <c r="A920" s="86">
        <v>91</v>
      </c>
      <c r="B920" s="86">
        <v>25.5</v>
      </c>
      <c r="C920" s="86">
        <v>2</v>
      </c>
      <c r="D920" s="86" t="s">
        <v>9</v>
      </c>
      <c r="E920" s="86" t="s">
        <v>10</v>
      </c>
      <c r="F920" s="132">
        <v>38960206.116300002</v>
      </c>
      <c r="G920" s="132">
        <v>5707360988.0529003</v>
      </c>
      <c r="H920" s="130">
        <v>146.49206349206301</v>
      </c>
      <c r="I920" s="133">
        <f t="shared" si="14"/>
        <v>993485255.96565008</v>
      </c>
    </row>
    <row r="921" spans="1:9" x14ac:dyDescent="0.25">
      <c r="A921" s="86">
        <v>91</v>
      </c>
      <c r="B921" s="86">
        <v>26</v>
      </c>
      <c r="C921" s="86">
        <v>2</v>
      </c>
      <c r="D921" s="86" t="s">
        <v>9</v>
      </c>
      <c r="E921" s="86" t="s">
        <v>10</v>
      </c>
      <c r="F921" s="132">
        <v>17285090.936999999</v>
      </c>
      <c r="G921" s="132">
        <v>2826688537.8973999</v>
      </c>
      <c r="H921" s="130">
        <v>163.53333333333299</v>
      </c>
      <c r="I921" s="133">
        <f t="shared" si="14"/>
        <v>449412364.36199999</v>
      </c>
    </row>
    <row r="922" spans="1:9" x14ac:dyDescent="0.25">
      <c r="A922" s="86">
        <v>91</v>
      </c>
      <c r="B922" s="86">
        <v>26.5</v>
      </c>
      <c r="C922" s="86">
        <v>2</v>
      </c>
      <c r="D922" s="86" t="s">
        <v>9</v>
      </c>
      <c r="E922" s="86" t="s">
        <v>10</v>
      </c>
      <c r="F922" s="132">
        <v>7421424.0073999995</v>
      </c>
      <c r="G922" s="132">
        <v>1218826173.523</v>
      </c>
      <c r="H922" s="130">
        <v>164.230769230769</v>
      </c>
      <c r="I922" s="133">
        <f t="shared" si="14"/>
        <v>196667736.1961</v>
      </c>
    </row>
    <row r="923" spans="1:9" x14ac:dyDescent="0.25">
      <c r="A923" s="86">
        <v>91</v>
      </c>
      <c r="B923" s="86">
        <v>27</v>
      </c>
      <c r="C923" s="86">
        <v>2</v>
      </c>
      <c r="D923" s="86" t="s">
        <v>9</v>
      </c>
      <c r="E923" s="86" t="s">
        <v>10</v>
      </c>
      <c r="F923" s="132">
        <v>2225377.2648</v>
      </c>
      <c r="G923" s="132">
        <v>413920171.25279999</v>
      </c>
      <c r="H923" s="130">
        <v>186</v>
      </c>
      <c r="I923" s="133">
        <f t="shared" si="14"/>
        <v>60085186.149599999</v>
      </c>
    </row>
    <row r="924" spans="1:9" x14ac:dyDescent="0.25">
      <c r="A924" s="86">
        <v>91</v>
      </c>
      <c r="B924" s="86">
        <v>22.5</v>
      </c>
      <c r="C924" s="86">
        <v>3</v>
      </c>
      <c r="D924" s="86" t="s">
        <v>9</v>
      </c>
      <c r="E924" s="86" t="s">
        <v>10</v>
      </c>
      <c r="F924" s="132">
        <v>5804657.591</v>
      </c>
      <c r="G924" s="132">
        <v>666374691.44679999</v>
      </c>
      <c r="H924" s="130">
        <v>114.8</v>
      </c>
      <c r="I924" s="133">
        <f t="shared" si="14"/>
        <v>130604795.7975</v>
      </c>
    </row>
    <row r="925" spans="1:9" x14ac:dyDescent="0.25">
      <c r="A925" s="86">
        <v>91</v>
      </c>
      <c r="B925" s="86">
        <v>23</v>
      </c>
      <c r="C925" s="86">
        <v>3</v>
      </c>
      <c r="D925" s="86" t="s">
        <v>9</v>
      </c>
      <c r="E925" s="86" t="s">
        <v>10</v>
      </c>
      <c r="F925" s="132">
        <v>29399137.2315</v>
      </c>
      <c r="G925" s="132">
        <v>3267877431.8214002</v>
      </c>
      <c r="H925" s="130">
        <v>111.15555555555601</v>
      </c>
      <c r="I925" s="133">
        <f t="shared" si="14"/>
        <v>676180156.32449996</v>
      </c>
    </row>
    <row r="926" spans="1:9" x14ac:dyDescent="0.25">
      <c r="A926" s="86">
        <v>91</v>
      </c>
      <c r="B926" s="86">
        <v>23.5</v>
      </c>
      <c r="C926" s="86">
        <v>3</v>
      </c>
      <c r="D926" s="86" t="s">
        <v>9</v>
      </c>
      <c r="E926" s="86" t="s">
        <v>10</v>
      </c>
      <c r="F926" s="132">
        <v>78279727.263999999</v>
      </c>
      <c r="G926" s="132">
        <v>9120420989.3120003</v>
      </c>
      <c r="H926" s="130">
        <v>116.51063829787201</v>
      </c>
      <c r="I926" s="133">
        <f t="shared" si="14"/>
        <v>1839573590.704</v>
      </c>
    </row>
    <row r="927" spans="1:9" x14ac:dyDescent="0.25">
      <c r="A927" s="86">
        <v>91</v>
      </c>
      <c r="B927" s="86">
        <v>24</v>
      </c>
      <c r="C927" s="86">
        <v>3</v>
      </c>
      <c r="D927" s="86" t="s">
        <v>9</v>
      </c>
      <c r="E927" s="86" t="s">
        <v>10</v>
      </c>
      <c r="F927" s="132">
        <v>170963951.88749999</v>
      </c>
      <c r="G927" s="132">
        <v>21533173341.037498</v>
      </c>
      <c r="H927" s="130">
        <v>125.95154185022</v>
      </c>
      <c r="I927" s="133">
        <f t="shared" si="14"/>
        <v>4103134845.2999997</v>
      </c>
    </row>
    <row r="928" spans="1:9" x14ac:dyDescent="0.25">
      <c r="A928" s="86">
        <v>91</v>
      </c>
      <c r="B928" s="86">
        <v>24.5</v>
      </c>
      <c r="C928" s="86">
        <v>3</v>
      </c>
      <c r="D928" s="86" t="s">
        <v>9</v>
      </c>
      <c r="E928" s="86" t="s">
        <v>10</v>
      </c>
      <c r="F928" s="132">
        <v>209952645.97119999</v>
      </c>
      <c r="G928" s="132">
        <v>28367930988.2672</v>
      </c>
      <c r="H928" s="130">
        <v>135.11585365853699</v>
      </c>
      <c r="I928" s="133">
        <f t="shared" si="14"/>
        <v>5143839826.2943993</v>
      </c>
    </row>
    <row r="929" spans="1:9" x14ac:dyDescent="0.25">
      <c r="A929" s="86">
        <v>91</v>
      </c>
      <c r="B929" s="86">
        <v>25</v>
      </c>
      <c r="C929" s="86">
        <v>3</v>
      </c>
      <c r="D929" s="86" t="s">
        <v>9</v>
      </c>
      <c r="E929" s="86" t="s">
        <v>10</v>
      </c>
      <c r="F929" s="132">
        <v>224124292.9425</v>
      </c>
      <c r="G929" s="132">
        <v>31959040793.3325</v>
      </c>
      <c r="H929" s="130">
        <v>142.59516616314201</v>
      </c>
      <c r="I929" s="133">
        <f t="shared" si="14"/>
        <v>5603107323.5625</v>
      </c>
    </row>
    <row r="930" spans="1:9" x14ac:dyDescent="0.25">
      <c r="A930" s="86">
        <v>91</v>
      </c>
      <c r="B930" s="86">
        <v>25.5</v>
      </c>
      <c r="C930" s="86">
        <v>3</v>
      </c>
      <c r="D930" s="86" t="s">
        <v>9</v>
      </c>
      <c r="E930" s="86" t="s">
        <v>10</v>
      </c>
      <c r="F930" s="132">
        <v>128630521.7808</v>
      </c>
      <c r="G930" s="132">
        <v>18432506404.800598</v>
      </c>
      <c r="H930" s="130">
        <v>143.29807692307699</v>
      </c>
      <c r="I930" s="133">
        <f t="shared" si="14"/>
        <v>3280078305.4103999</v>
      </c>
    </row>
    <row r="931" spans="1:9" x14ac:dyDescent="0.25">
      <c r="A931" s="86">
        <v>91</v>
      </c>
      <c r="B931" s="86">
        <v>26</v>
      </c>
      <c r="C931" s="86">
        <v>3</v>
      </c>
      <c r="D931" s="86" t="s">
        <v>9</v>
      </c>
      <c r="E931" s="86" t="s">
        <v>10</v>
      </c>
      <c r="F931" s="132">
        <v>95068000.153500006</v>
      </c>
      <c r="G931" s="132">
        <v>14815051442.102699</v>
      </c>
      <c r="H931" s="130">
        <v>155.83636363636401</v>
      </c>
      <c r="I931" s="133">
        <f t="shared" si="14"/>
        <v>2471768003.9910002</v>
      </c>
    </row>
    <row r="932" spans="1:9" x14ac:dyDescent="0.25">
      <c r="A932" s="86">
        <v>91</v>
      </c>
      <c r="B932" s="86">
        <v>26.5</v>
      </c>
      <c r="C932" s="86">
        <v>3</v>
      </c>
      <c r="D932" s="86" t="s">
        <v>9</v>
      </c>
      <c r="E932" s="86" t="s">
        <v>10</v>
      </c>
      <c r="F932" s="132">
        <v>29114817.259799998</v>
      </c>
      <c r="G932" s="132">
        <v>4863887118.6960001</v>
      </c>
      <c r="H932" s="130">
        <v>167.058823529412</v>
      </c>
      <c r="I932" s="133">
        <f t="shared" si="14"/>
        <v>771542657.38469994</v>
      </c>
    </row>
    <row r="933" spans="1:9" x14ac:dyDescent="0.25">
      <c r="A933" s="86">
        <v>91</v>
      </c>
      <c r="B933" s="86">
        <v>27</v>
      </c>
      <c r="C933" s="86">
        <v>3</v>
      </c>
      <c r="D933" s="86" t="s">
        <v>9</v>
      </c>
      <c r="E933" s="86" t="s">
        <v>10</v>
      </c>
      <c r="F933" s="132">
        <v>13908607.904999999</v>
      </c>
      <c r="G933" s="132">
        <v>2551951378.4094</v>
      </c>
      <c r="H933" s="130">
        <v>183.48</v>
      </c>
      <c r="I933" s="133">
        <f t="shared" si="14"/>
        <v>375532413.435</v>
      </c>
    </row>
    <row r="934" spans="1:9" x14ac:dyDescent="0.25">
      <c r="A934" s="86">
        <v>91</v>
      </c>
      <c r="B934" s="86">
        <v>27.5</v>
      </c>
      <c r="C934" s="86">
        <v>3</v>
      </c>
      <c r="D934" s="86" t="s">
        <v>9</v>
      </c>
      <c r="E934" s="86" t="s">
        <v>10</v>
      </c>
      <c r="F934" s="132">
        <v>8645663.4810000006</v>
      </c>
      <c r="G934" s="132">
        <v>1714723257.0650001</v>
      </c>
      <c r="H934" s="130">
        <v>198.333333333333</v>
      </c>
      <c r="I934" s="133">
        <f t="shared" si="14"/>
        <v>237755745.72750002</v>
      </c>
    </row>
    <row r="935" spans="1:9" x14ac:dyDescent="0.25">
      <c r="A935" s="86">
        <v>91</v>
      </c>
      <c r="B935" s="86">
        <v>28</v>
      </c>
      <c r="C935" s="86">
        <v>3</v>
      </c>
      <c r="D935" s="86" t="s">
        <v>9</v>
      </c>
      <c r="E935" s="86" t="s">
        <v>10</v>
      </c>
      <c r="F935" s="132">
        <v>9768665.4149999991</v>
      </c>
      <c r="G935" s="132">
        <v>2074041909.6900001</v>
      </c>
      <c r="H935" s="130">
        <v>212.31578947368399</v>
      </c>
      <c r="I935" s="133">
        <f t="shared" si="14"/>
        <v>273522631.62</v>
      </c>
    </row>
    <row r="936" spans="1:9" x14ac:dyDescent="0.25">
      <c r="A936" s="86">
        <v>91</v>
      </c>
      <c r="B936" s="86">
        <v>23</v>
      </c>
      <c r="C936" s="86">
        <v>4</v>
      </c>
      <c r="D936" s="86" t="s">
        <v>9</v>
      </c>
      <c r="E936" s="86" t="s">
        <v>10</v>
      </c>
      <c r="F936" s="132">
        <v>5444284.6725000003</v>
      </c>
      <c r="G936" s="132">
        <v>751311284.80499995</v>
      </c>
      <c r="H936" s="130">
        <v>138</v>
      </c>
      <c r="I936" s="133">
        <f t="shared" si="14"/>
        <v>125218547.4675</v>
      </c>
    </row>
    <row r="937" spans="1:9" x14ac:dyDescent="0.25">
      <c r="A937" s="86">
        <v>91</v>
      </c>
      <c r="B937" s="86">
        <v>23.5</v>
      </c>
      <c r="C937" s="86">
        <v>4</v>
      </c>
      <c r="D937" s="86" t="s">
        <v>9</v>
      </c>
      <c r="E937" s="86" t="s">
        <v>10</v>
      </c>
      <c r="F937" s="132">
        <v>2498289.1680000001</v>
      </c>
      <c r="G937" s="132">
        <v>319781013.50400001</v>
      </c>
      <c r="H937" s="130">
        <v>128</v>
      </c>
      <c r="I937" s="133">
        <f t="shared" si="14"/>
        <v>58709795.447999999</v>
      </c>
    </row>
    <row r="938" spans="1:9" x14ac:dyDescent="0.25">
      <c r="A938" s="86">
        <v>91</v>
      </c>
      <c r="B938" s="86">
        <v>24</v>
      </c>
      <c r="C938" s="86">
        <v>4</v>
      </c>
      <c r="D938" s="86" t="s">
        <v>9</v>
      </c>
      <c r="E938" s="86" t="s">
        <v>10</v>
      </c>
      <c r="F938" s="132">
        <v>15062903.25</v>
      </c>
      <c r="G938" s="132">
        <v>1955917987.0125</v>
      </c>
      <c r="H938" s="130">
        <v>129.85</v>
      </c>
      <c r="I938" s="133">
        <f t="shared" si="14"/>
        <v>361509678</v>
      </c>
    </row>
    <row r="939" spans="1:9" x14ac:dyDescent="0.25">
      <c r="A939" s="86">
        <v>91</v>
      </c>
      <c r="B939" s="86">
        <v>24.5</v>
      </c>
      <c r="C939" s="86">
        <v>4</v>
      </c>
      <c r="D939" s="86" t="s">
        <v>9</v>
      </c>
      <c r="E939" s="86" t="s">
        <v>10</v>
      </c>
      <c r="F939" s="132">
        <v>28804478.868000001</v>
      </c>
      <c r="G939" s="132">
        <v>3821394196.4879999</v>
      </c>
      <c r="H939" s="130">
        <v>132.666666666667</v>
      </c>
      <c r="I939" s="133">
        <f t="shared" si="14"/>
        <v>705709732.26600003</v>
      </c>
    </row>
    <row r="940" spans="1:9" x14ac:dyDescent="0.25">
      <c r="A940" s="86">
        <v>91</v>
      </c>
      <c r="B940" s="86">
        <v>25</v>
      </c>
      <c r="C940" s="86">
        <v>4</v>
      </c>
      <c r="D940" s="86" t="s">
        <v>9</v>
      </c>
      <c r="E940" s="86" t="s">
        <v>10</v>
      </c>
      <c r="F940" s="132">
        <v>91410210.112499997</v>
      </c>
      <c r="G940" s="132">
        <v>12889516738.530001</v>
      </c>
      <c r="H940" s="130">
        <v>141.00740740740699</v>
      </c>
      <c r="I940" s="133">
        <f t="shared" si="14"/>
        <v>2285255252.8125</v>
      </c>
    </row>
    <row r="941" spans="1:9" x14ac:dyDescent="0.25">
      <c r="A941" s="86">
        <v>91</v>
      </c>
      <c r="B941" s="86">
        <v>25.5</v>
      </c>
      <c r="C941" s="86">
        <v>4</v>
      </c>
      <c r="D941" s="86" t="s">
        <v>9</v>
      </c>
      <c r="E941" s="86" t="s">
        <v>10</v>
      </c>
      <c r="F941" s="132">
        <v>144709337.0034</v>
      </c>
      <c r="G941" s="132">
        <v>22096621027.643101</v>
      </c>
      <c r="H941" s="130">
        <v>152.69658119658101</v>
      </c>
      <c r="I941" s="133">
        <f t="shared" si="14"/>
        <v>3690088093.5867</v>
      </c>
    </row>
    <row r="942" spans="1:9" x14ac:dyDescent="0.25">
      <c r="A942" s="86">
        <v>91</v>
      </c>
      <c r="B942" s="86">
        <v>26</v>
      </c>
      <c r="C942" s="86">
        <v>4</v>
      </c>
      <c r="D942" s="86" t="s">
        <v>9</v>
      </c>
      <c r="E942" s="86" t="s">
        <v>10</v>
      </c>
      <c r="F942" s="132">
        <v>59921648.581600003</v>
      </c>
      <c r="G942" s="132">
        <v>9252709178.5760994</v>
      </c>
      <c r="H942" s="130">
        <v>154.413461538462</v>
      </c>
      <c r="I942" s="133">
        <f t="shared" si="14"/>
        <v>1557962863.1216002</v>
      </c>
    </row>
    <row r="943" spans="1:9" x14ac:dyDescent="0.25">
      <c r="A943" s="86">
        <v>91</v>
      </c>
      <c r="B943" s="86">
        <v>26.5</v>
      </c>
      <c r="C943" s="86">
        <v>4</v>
      </c>
      <c r="D943" s="86" t="s">
        <v>9</v>
      </c>
      <c r="E943" s="86" t="s">
        <v>10</v>
      </c>
      <c r="F943" s="132">
        <v>62796664.678000003</v>
      </c>
      <c r="G943" s="132">
        <v>10366016702.0284</v>
      </c>
      <c r="H943" s="130">
        <v>165.07272727272701</v>
      </c>
      <c r="I943" s="133">
        <f t="shared" si="14"/>
        <v>1664111613.967</v>
      </c>
    </row>
    <row r="944" spans="1:9" x14ac:dyDescent="0.25">
      <c r="A944" s="86">
        <v>91</v>
      </c>
      <c r="B944" s="86">
        <v>27</v>
      </c>
      <c r="C944" s="86">
        <v>4</v>
      </c>
      <c r="D944" s="86" t="s">
        <v>9</v>
      </c>
      <c r="E944" s="86" t="s">
        <v>10</v>
      </c>
      <c r="F944" s="132">
        <v>25591838.545200001</v>
      </c>
      <c r="G944" s="132">
        <v>4432395167.1653996</v>
      </c>
      <c r="H944" s="130">
        <v>173.195652173913</v>
      </c>
      <c r="I944" s="133">
        <f t="shared" si="14"/>
        <v>690979640.72040009</v>
      </c>
    </row>
    <row r="945" spans="1:9" x14ac:dyDescent="0.25">
      <c r="A945" s="86">
        <v>91</v>
      </c>
      <c r="B945" s="86">
        <v>27.5</v>
      </c>
      <c r="C945" s="86">
        <v>4</v>
      </c>
      <c r="D945" s="86" t="s">
        <v>9</v>
      </c>
      <c r="E945" s="86" t="s">
        <v>10</v>
      </c>
      <c r="F945" s="132">
        <v>1729132.6961999999</v>
      </c>
      <c r="G945" s="132">
        <v>287036027.56919998</v>
      </c>
      <c r="H945" s="130">
        <v>166</v>
      </c>
      <c r="I945" s="133">
        <f t="shared" si="14"/>
        <v>47551149.145499997</v>
      </c>
    </row>
    <row r="946" spans="1:9" x14ac:dyDescent="0.25">
      <c r="A946" s="86">
        <v>91</v>
      </c>
      <c r="B946" s="86">
        <v>28</v>
      </c>
      <c r="C946" s="86">
        <v>4</v>
      </c>
      <c r="D946" s="86" t="s">
        <v>9</v>
      </c>
      <c r="E946" s="86" t="s">
        <v>10</v>
      </c>
      <c r="F946" s="132">
        <v>2056561.14</v>
      </c>
      <c r="G946" s="132">
        <v>410798087.71499997</v>
      </c>
      <c r="H946" s="130">
        <v>199.75</v>
      </c>
      <c r="I946" s="133">
        <f t="shared" si="14"/>
        <v>57583711.919999994</v>
      </c>
    </row>
    <row r="947" spans="1:9" x14ac:dyDescent="0.25">
      <c r="A947" s="86">
        <v>91</v>
      </c>
      <c r="B947" s="86">
        <v>28.5</v>
      </c>
      <c r="C947" s="86">
        <v>4</v>
      </c>
      <c r="D947" s="86" t="s">
        <v>9</v>
      </c>
      <c r="E947" s="86" t="s">
        <v>10</v>
      </c>
      <c r="F947" s="132">
        <v>3571018.5872</v>
      </c>
      <c r="G947" s="132">
        <v>778482052.00960004</v>
      </c>
      <c r="H947" s="130">
        <v>218</v>
      </c>
      <c r="I947" s="133">
        <f t="shared" si="14"/>
        <v>101774029.7352</v>
      </c>
    </row>
    <row r="948" spans="1:9" x14ac:dyDescent="0.25">
      <c r="A948" s="86">
        <v>91</v>
      </c>
      <c r="B948" s="86">
        <v>29</v>
      </c>
      <c r="C948" s="86">
        <v>4</v>
      </c>
      <c r="D948" s="86" t="s">
        <v>9</v>
      </c>
      <c r="E948" s="86" t="s">
        <v>10</v>
      </c>
      <c r="F948" s="132">
        <v>439938.2574</v>
      </c>
      <c r="G948" s="132">
        <v>94146787.0836</v>
      </c>
      <c r="H948" s="130">
        <v>214</v>
      </c>
      <c r="I948" s="133">
        <f t="shared" si="14"/>
        <v>12758209.464600001</v>
      </c>
    </row>
    <row r="949" spans="1:9" x14ac:dyDescent="0.25">
      <c r="A949" s="86">
        <v>91</v>
      </c>
      <c r="B949" s="86">
        <v>24.5</v>
      </c>
      <c r="C949" s="86">
        <v>5</v>
      </c>
      <c r="D949" s="86" t="s">
        <v>9</v>
      </c>
      <c r="E949" s="86" t="s">
        <v>10</v>
      </c>
      <c r="F949" s="132">
        <v>5120796.2432000004</v>
      </c>
      <c r="G949" s="132">
        <v>691307492.83200002</v>
      </c>
      <c r="H949" s="130">
        <v>135</v>
      </c>
      <c r="I949" s="133">
        <f t="shared" si="14"/>
        <v>125459507.95840001</v>
      </c>
    </row>
    <row r="950" spans="1:9" x14ac:dyDescent="0.25">
      <c r="A950" s="86">
        <v>91</v>
      </c>
      <c r="B950" s="86">
        <v>25</v>
      </c>
      <c r="C950" s="86">
        <v>5</v>
      </c>
      <c r="D950" s="86" t="s">
        <v>9</v>
      </c>
      <c r="E950" s="86" t="s">
        <v>10</v>
      </c>
      <c r="F950" s="132">
        <v>27084506.699999999</v>
      </c>
      <c r="G950" s="132">
        <v>3801310515.3449998</v>
      </c>
      <c r="H950" s="130">
        <v>140.35</v>
      </c>
      <c r="I950" s="133">
        <f t="shared" si="14"/>
        <v>677112667.5</v>
      </c>
    </row>
    <row r="951" spans="1:9" x14ac:dyDescent="0.25">
      <c r="A951" s="86">
        <v>91</v>
      </c>
      <c r="B951" s="86">
        <v>25.5</v>
      </c>
      <c r="C951" s="86">
        <v>5</v>
      </c>
      <c r="D951" s="86" t="s">
        <v>9</v>
      </c>
      <c r="E951" s="86" t="s">
        <v>10</v>
      </c>
      <c r="F951" s="132">
        <v>69262588.651199996</v>
      </c>
      <c r="G951" s="132">
        <v>10381348890.068701</v>
      </c>
      <c r="H951" s="130">
        <v>149.88392857142901</v>
      </c>
      <c r="I951" s="133">
        <f t="shared" si="14"/>
        <v>1766196010.6055999</v>
      </c>
    </row>
    <row r="952" spans="1:9" x14ac:dyDescent="0.25">
      <c r="A952" s="86">
        <v>91</v>
      </c>
      <c r="B952" s="86">
        <v>26</v>
      </c>
      <c r="C952" s="86">
        <v>5</v>
      </c>
      <c r="D952" s="86" t="s">
        <v>9</v>
      </c>
      <c r="E952" s="86" t="s">
        <v>10</v>
      </c>
      <c r="F952" s="132">
        <v>154989648.7351</v>
      </c>
      <c r="G952" s="132">
        <v>23920261178.016399</v>
      </c>
      <c r="H952" s="130">
        <v>154.33457249070599</v>
      </c>
      <c r="I952" s="133">
        <f t="shared" si="14"/>
        <v>4029730867.1125998</v>
      </c>
    </row>
    <row r="953" spans="1:9" x14ac:dyDescent="0.25">
      <c r="A953" s="86">
        <v>91</v>
      </c>
      <c r="B953" s="86">
        <v>26.5</v>
      </c>
      <c r="C953" s="86">
        <v>5</v>
      </c>
      <c r="D953" s="86" t="s">
        <v>9</v>
      </c>
      <c r="E953" s="86" t="s">
        <v>10</v>
      </c>
      <c r="F953" s="132">
        <v>136440025.9822</v>
      </c>
      <c r="G953" s="132">
        <v>22839717822.158401</v>
      </c>
      <c r="H953" s="130">
        <v>167.39748953974899</v>
      </c>
      <c r="I953" s="133">
        <f t="shared" si="14"/>
        <v>3615660688.5282998</v>
      </c>
    </row>
    <row r="954" spans="1:9" x14ac:dyDescent="0.25">
      <c r="A954" s="86">
        <v>91</v>
      </c>
      <c r="B954" s="86">
        <v>27</v>
      </c>
      <c r="C954" s="86">
        <v>5</v>
      </c>
      <c r="D954" s="86" t="s">
        <v>9</v>
      </c>
      <c r="E954" s="86" t="s">
        <v>10</v>
      </c>
      <c r="F954" s="132">
        <v>96803911.018800005</v>
      </c>
      <c r="G954" s="132">
        <v>17014678222.344601</v>
      </c>
      <c r="H954" s="130">
        <v>175.764367816092</v>
      </c>
      <c r="I954" s="133">
        <f t="shared" si="14"/>
        <v>2613705597.5076003</v>
      </c>
    </row>
    <row r="955" spans="1:9" x14ac:dyDescent="0.25">
      <c r="A955" s="86">
        <v>91</v>
      </c>
      <c r="B955" s="86">
        <v>27.5</v>
      </c>
      <c r="C955" s="86">
        <v>5</v>
      </c>
      <c r="D955" s="86" t="s">
        <v>9</v>
      </c>
      <c r="E955" s="86" t="s">
        <v>10</v>
      </c>
      <c r="F955" s="132">
        <v>116428268.21080001</v>
      </c>
      <c r="G955" s="132">
        <v>21544417017.086601</v>
      </c>
      <c r="H955" s="130">
        <v>185.04455445544599</v>
      </c>
      <c r="I955" s="133">
        <f t="shared" si="14"/>
        <v>3201777375.7970004</v>
      </c>
    </row>
    <row r="956" spans="1:9" x14ac:dyDescent="0.25">
      <c r="A956" s="86">
        <v>91</v>
      </c>
      <c r="B956" s="86">
        <v>28</v>
      </c>
      <c r="C956" s="86">
        <v>5</v>
      </c>
      <c r="D956" s="86" t="s">
        <v>9</v>
      </c>
      <c r="E956" s="86" t="s">
        <v>10</v>
      </c>
      <c r="F956" s="132">
        <v>41645363.085000001</v>
      </c>
      <c r="G956" s="132">
        <v>8446296601.9799995</v>
      </c>
      <c r="H956" s="130">
        <v>202.81481481481501</v>
      </c>
      <c r="I956" s="133">
        <f t="shared" si="14"/>
        <v>1166070166.3800001</v>
      </c>
    </row>
    <row r="957" spans="1:9" x14ac:dyDescent="0.25">
      <c r="A957" s="86">
        <v>91</v>
      </c>
      <c r="B957" s="86">
        <v>28.5</v>
      </c>
      <c r="C957" s="86">
        <v>5</v>
      </c>
      <c r="D957" s="86" t="s">
        <v>9</v>
      </c>
      <c r="E957" s="86" t="s">
        <v>10</v>
      </c>
      <c r="F957" s="132">
        <v>23657998.1402</v>
      </c>
      <c r="G957" s="132">
        <v>5152087066.6828003</v>
      </c>
      <c r="H957" s="130">
        <v>217.77358490565999</v>
      </c>
      <c r="I957" s="133">
        <f t="shared" si="14"/>
        <v>674252946.9957</v>
      </c>
    </row>
    <row r="958" spans="1:9" x14ac:dyDescent="0.25">
      <c r="A958" s="86">
        <v>91</v>
      </c>
      <c r="B958" s="86">
        <v>29</v>
      </c>
      <c r="C958" s="86">
        <v>5</v>
      </c>
      <c r="D958" s="86" t="s">
        <v>9</v>
      </c>
      <c r="E958" s="86" t="s">
        <v>10</v>
      </c>
      <c r="F958" s="132">
        <v>18917345.0682</v>
      </c>
      <c r="G958" s="132">
        <v>4395863067.9407997</v>
      </c>
      <c r="H958" s="130">
        <v>232.37209302325601</v>
      </c>
      <c r="I958" s="133">
        <f t="shared" si="14"/>
        <v>548603006.97780001</v>
      </c>
    </row>
    <row r="959" spans="1:9" x14ac:dyDescent="0.25">
      <c r="A959" s="86">
        <v>91</v>
      </c>
      <c r="B959" s="86">
        <v>29.5</v>
      </c>
      <c r="C959" s="86">
        <v>5</v>
      </c>
      <c r="D959" s="86" t="s">
        <v>9</v>
      </c>
      <c r="E959" s="86" t="s">
        <v>10</v>
      </c>
      <c r="F959" s="132">
        <v>7006861.1238000002</v>
      </c>
      <c r="G959" s="132">
        <v>1690302204.0414</v>
      </c>
      <c r="H959" s="130">
        <v>241.23529411764699</v>
      </c>
      <c r="I959" s="133">
        <f t="shared" si="14"/>
        <v>206702403.1521</v>
      </c>
    </row>
    <row r="960" spans="1:9" x14ac:dyDescent="0.25">
      <c r="A960" s="86">
        <v>91</v>
      </c>
      <c r="B960" s="86">
        <v>30</v>
      </c>
      <c r="C960" s="86">
        <v>5</v>
      </c>
      <c r="D960" s="86" t="s">
        <v>9</v>
      </c>
      <c r="E960" s="86" t="s">
        <v>10</v>
      </c>
      <c r="F960" s="132">
        <v>1945221.6828000001</v>
      </c>
      <c r="G960" s="132">
        <v>476255108.67220002</v>
      </c>
      <c r="H960" s="130">
        <v>244.833333333333</v>
      </c>
      <c r="I960" s="133">
        <f t="shared" si="14"/>
        <v>58356650.484000005</v>
      </c>
    </row>
    <row r="961" spans="1:9" x14ac:dyDescent="0.25">
      <c r="A961" s="86">
        <v>91</v>
      </c>
      <c r="B961" s="86">
        <v>30.5</v>
      </c>
      <c r="C961" s="86">
        <v>5</v>
      </c>
      <c r="D961" s="86" t="s">
        <v>9</v>
      </c>
      <c r="E961" s="86" t="s">
        <v>10</v>
      </c>
      <c r="F961" s="132">
        <v>1672054.4316</v>
      </c>
      <c r="G961" s="132">
        <v>437660247.47130001</v>
      </c>
      <c r="H961" s="130">
        <v>261.75</v>
      </c>
      <c r="I961" s="133">
        <f t="shared" si="14"/>
        <v>50997660.163800001</v>
      </c>
    </row>
    <row r="962" spans="1:9" x14ac:dyDescent="0.25">
      <c r="A962" s="86">
        <v>91</v>
      </c>
      <c r="B962" s="86">
        <v>22.5</v>
      </c>
      <c r="C962" s="86">
        <v>6</v>
      </c>
      <c r="D962" s="86" t="s">
        <v>9</v>
      </c>
      <c r="E962" s="86" t="s">
        <v>10</v>
      </c>
      <c r="F962" s="132">
        <v>1160931.5182</v>
      </c>
      <c r="G962" s="132">
        <v>121897809.411</v>
      </c>
      <c r="H962" s="130">
        <v>105</v>
      </c>
      <c r="I962" s="133">
        <f t="shared" si="14"/>
        <v>26120959.159500003</v>
      </c>
    </row>
    <row r="963" spans="1:9" x14ac:dyDescent="0.25">
      <c r="A963" s="86">
        <v>91</v>
      </c>
      <c r="B963" s="86">
        <v>25.5</v>
      </c>
      <c r="C963" s="86">
        <v>6</v>
      </c>
      <c r="D963" s="86" t="s">
        <v>9</v>
      </c>
      <c r="E963" s="86" t="s">
        <v>10</v>
      </c>
      <c r="F963" s="132">
        <v>1236831.9402000001</v>
      </c>
      <c r="G963" s="132">
        <v>180577463.2692</v>
      </c>
      <c r="H963" s="130">
        <v>146</v>
      </c>
      <c r="I963" s="133">
        <f t="shared" ref="I963:I1026" si="15">B963*F963</f>
        <v>31539214.475100003</v>
      </c>
    </row>
    <row r="964" spans="1:9" x14ac:dyDescent="0.25">
      <c r="A964" s="86">
        <v>91</v>
      </c>
      <c r="B964" s="86">
        <v>26</v>
      </c>
      <c r="C964" s="86">
        <v>6</v>
      </c>
      <c r="D964" s="86" t="s">
        <v>9</v>
      </c>
      <c r="E964" s="86" t="s">
        <v>10</v>
      </c>
      <c r="F964" s="132">
        <v>38603369.759300001</v>
      </c>
      <c r="G964" s="132">
        <v>6297534798.0469999</v>
      </c>
      <c r="H964" s="130">
        <v>163.13432835820899</v>
      </c>
      <c r="I964" s="133">
        <f t="shared" si="15"/>
        <v>1003687613.7418001</v>
      </c>
    </row>
    <row r="965" spans="1:9" x14ac:dyDescent="0.25">
      <c r="A965" s="86">
        <v>91</v>
      </c>
      <c r="B965" s="86">
        <v>26.5</v>
      </c>
      <c r="C965" s="86">
        <v>6</v>
      </c>
      <c r="D965" s="86" t="s">
        <v>9</v>
      </c>
      <c r="E965" s="86" t="s">
        <v>10</v>
      </c>
      <c r="F965" s="132">
        <v>35394483.727600001</v>
      </c>
      <c r="G965" s="132">
        <v>6036472111.8652</v>
      </c>
      <c r="H965" s="130">
        <v>170.54838709677401</v>
      </c>
      <c r="I965" s="133">
        <f t="shared" si="15"/>
        <v>937953818.78139997</v>
      </c>
    </row>
    <row r="966" spans="1:9" x14ac:dyDescent="0.25">
      <c r="A966" s="86">
        <v>91</v>
      </c>
      <c r="B966" s="86">
        <v>27</v>
      </c>
      <c r="C966" s="86">
        <v>6</v>
      </c>
      <c r="D966" s="86" t="s">
        <v>9</v>
      </c>
      <c r="E966" s="86" t="s">
        <v>10</v>
      </c>
      <c r="F966" s="132">
        <v>59528841.833400004</v>
      </c>
      <c r="G966" s="132">
        <v>10511013165.9666</v>
      </c>
      <c r="H966" s="130">
        <v>176.57009345794401</v>
      </c>
      <c r="I966" s="133">
        <f t="shared" si="15"/>
        <v>1607278729.5018001</v>
      </c>
    </row>
    <row r="967" spans="1:9" x14ac:dyDescent="0.25">
      <c r="A967" s="86">
        <v>91</v>
      </c>
      <c r="B967" s="86">
        <v>27.5</v>
      </c>
      <c r="C967" s="86">
        <v>6</v>
      </c>
      <c r="D967" s="86" t="s">
        <v>9</v>
      </c>
      <c r="E967" s="86" t="s">
        <v>10</v>
      </c>
      <c r="F967" s="132">
        <v>19020459.658199999</v>
      </c>
      <c r="G967" s="132">
        <v>3411578809.6026001</v>
      </c>
      <c r="H967" s="130">
        <v>179.363636363636</v>
      </c>
      <c r="I967" s="133">
        <f t="shared" si="15"/>
        <v>523062640.60049999</v>
      </c>
    </row>
    <row r="968" spans="1:9" x14ac:dyDescent="0.25">
      <c r="A968" s="86">
        <v>91</v>
      </c>
      <c r="B968" s="86">
        <v>28</v>
      </c>
      <c r="C968" s="86">
        <v>6</v>
      </c>
      <c r="D968" s="86" t="s">
        <v>9</v>
      </c>
      <c r="E968" s="86" t="s">
        <v>10</v>
      </c>
      <c r="F968" s="132">
        <v>29305996.245000001</v>
      </c>
      <c r="G968" s="132">
        <v>5983564636.8299999</v>
      </c>
      <c r="H968" s="130">
        <v>204.17543859649101</v>
      </c>
      <c r="I968" s="133">
        <f t="shared" si="15"/>
        <v>820567894.86000001</v>
      </c>
    </row>
    <row r="969" spans="1:9" x14ac:dyDescent="0.25">
      <c r="A969" s="86">
        <v>91</v>
      </c>
      <c r="B969" s="86">
        <v>28.5</v>
      </c>
      <c r="C969" s="86">
        <v>6</v>
      </c>
      <c r="D969" s="86" t="s">
        <v>9</v>
      </c>
      <c r="E969" s="86" t="s">
        <v>10</v>
      </c>
      <c r="F969" s="132">
        <v>19194224.906199999</v>
      </c>
      <c r="G969" s="132">
        <v>4113813412.4544001</v>
      </c>
      <c r="H969" s="130">
        <v>214.32558139534899</v>
      </c>
      <c r="I969" s="133">
        <f t="shared" si="15"/>
        <v>547035409.82669997</v>
      </c>
    </row>
    <row r="970" spans="1:9" x14ac:dyDescent="0.25">
      <c r="A970" s="86">
        <v>91</v>
      </c>
      <c r="B970" s="86">
        <v>29</v>
      </c>
      <c r="C970" s="86">
        <v>6</v>
      </c>
      <c r="D970" s="86" t="s">
        <v>9</v>
      </c>
      <c r="E970" s="86" t="s">
        <v>10</v>
      </c>
      <c r="F970" s="132">
        <v>12758209.464600001</v>
      </c>
      <c r="G970" s="132">
        <v>2980581693.8850002</v>
      </c>
      <c r="H970" s="130">
        <v>233.62068965517199</v>
      </c>
      <c r="I970" s="133">
        <f t="shared" si="15"/>
        <v>369988074.4734</v>
      </c>
    </row>
    <row r="971" spans="1:9" x14ac:dyDescent="0.25">
      <c r="A971" s="86">
        <v>91</v>
      </c>
      <c r="B971" s="86">
        <v>29.5</v>
      </c>
      <c r="C971" s="86">
        <v>6</v>
      </c>
      <c r="D971" s="86" t="s">
        <v>9</v>
      </c>
      <c r="E971" s="86" t="s">
        <v>10</v>
      </c>
      <c r="F971" s="132">
        <v>13189385.6448</v>
      </c>
      <c r="G971" s="132">
        <v>3257366085.9642</v>
      </c>
      <c r="H971" s="130">
        <v>246.96875</v>
      </c>
      <c r="I971" s="133">
        <f t="shared" si="15"/>
        <v>389086876.52160001</v>
      </c>
    </row>
    <row r="972" spans="1:9" x14ac:dyDescent="0.25">
      <c r="A972" s="86">
        <v>91</v>
      </c>
      <c r="B972" s="86">
        <v>30</v>
      </c>
      <c r="C972" s="86">
        <v>6</v>
      </c>
      <c r="D972" s="86" t="s">
        <v>9</v>
      </c>
      <c r="E972" s="86" t="s">
        <v>10</v>
      </c>
      <c r="F972" s="132">
        <v>4538850.5932</v>
      </c>
      <c r="G972" s="132">
        <v>1163242566.3144</v>
      </c>
      <c r="H972" s="130">
        <v>256.28571428571399</v>
      </c>
      <c r="I972" s="133">
        <f t="shared" si="15"/>
        <v>136165517.796</v>
      </c>
    </row>
    <row r="973" spans="1:9" x14ac:dyDescent="0.25">
      <c r="A973" s="86">
        <v>91</v>
      </c>
      <c r="B973" s="86">
        <v>30.5</v>
      </c>
      <c r="C973" s="86">
        <v>6</v>
      </c>
      <c r="D973" s="86" t="s">
        <v>9</v>
      </c>
      <c r="E973" s="86" t="s">
        <v>10</v>
      </c>
      <c r="F973" s="132">
        <v>2926095.2552999998</v>
      </c>
      <c r="G973" s="132">
        <v>757440657.51479995</v>
      </c>
      <c r="H973" s="130">
        <v>258.857142857143</v>
      </c>
      <c r="I973" s="133">
        <f t="shared" si="15"/>
        <v>89245905.286650002</v>
      </c>
    </row>
    <row r="974" spans="1:9" x14ac:dyDescent="0.25">
      <c r="A974" s="86">
        <v>91</v>
      </c>
      <c r="B974" s="86">
        <v>31</v>
      </c>
      <c r="C974" s="86">
        <v>6</v>
      </c>
      <c r="D974" s="86" t="s">
        <v>9</v>
      </c>
      <c r="E974" s="86" t="s">
        <v>10</v>
      </c>
      <c r="F974" s="132">
        <v>1381026.5808000001</v>
      </c>
      <c r="G974" s="132">
        <v>358376397.71759999</v>
      </c>
      <c r="H974" s="130">
        <v>259.5</v>
      </c>
      <c r="I974" s="133">
        <f t="shared" si="15"/>
        <v>42811824.004800007</v>
      </c>
    </row>
    <row r="975" spans="1:9" x14ac:dyDescent="0.25">
      <c r="A975" s="86">
        <v>91</v>
      </c>
      <c r="B975" s="86">
        <v>26</v>
      </c>
      <c r="C975" s="86">
        <v>7</v>
      </c>
      <c r="D975" s="86" t="s">
        <v>9</v>
      </c>
      <c r="E975" s="86" t="s">
        <v>10</v>
      </c>
      <c r="F975" s="132">
        <v>576169.69790000003</v>
      </c>
      <c r="G975" s="132">
        <v>81816097.101799995</v>
      </c>
      <c r="H975" s="130">
        <v>142</v>
      </c>
      <c r="I975" s="133">
        <f t="shared" si="15"/>
        <v>14980412.145400001</v>
      </c>
    </row>
    <row r="976" spans="1:9" x14ac:dyDescent="0.25">
      <c r="A976" s="86">
        <v>91</v>
      </c>
      <c r="B976" s="86">
        <v>26.5</v>
      </c>
      <c r="C976" s="86">
        <v>7</v>
      </c>
      <c r="D976" s="86" t="s">
        <v>9</v>
      </c>
      <c r="E976" s="86" t="s">
        <v>10</v>
      </c>
      <c r="F976" s="132">
        <v>14842848.014799999</v>
      </c>
      <c r="G976" s="132">
        <v>2449069922.4419999</v>
      </c>
      <c r="H976" s="130">
        <v>165</v>
      </c>
      <c r="I976" s="133">
        <f t="shared" si="15"/>
        <v>393335472.39219999</v>
      </c>
    </row>
    <row r="977" spans="1:9" x14ac:dyDescent="0.25">
      <c r="A977" s="86">
        <v>91</v>
      </c>
      <c r="B977" s="86">
        <v>27</v>
      </c>
      <c r="C977" s="86">
        <v>7</v>
      </c>
      <c r="D977" s="86" t="s">
        <v>9</v>
      </c>
      <c r="E977" s="86" t="s">
        <v>10</v>
      </c>
      <c r="F977" s="132">
        <v>2781721.5809999998</v>
      </c>
      <c r="G977" s="132">
        <v>486801276.67500001</v>
      </c>
      <c r="H977" s="130">
        <v>175</v>
      </c>
      <c r="I977" s="133">
        <f t="shared" si="15"/>
        <v>75106482.686999992</v>
      </c>
    </row>
    <row r="978" spans="1:9" x14ac:dyDescent="0.25">
      <c r="A978" s="86">
        <v>91</v>
      </c>
      <c r="B978" s="86">
        <v>27.5</v>
      </c>
      <c r="C978" s="86">
        <v>7</v>
      </c>
      <c r="D978" s="86" t="s">
        <v>9</v>
      </c>
      <c r="E978" s="86" t="s">
        <v>10</v>
      </c>
      <c r="F978" s="132">
        <v>6916530.7847999996</v>
      </c>
      <c r="G978" s="132">
        <v>1362556564.6056001</v>
      </c>
      <c r="H978" s="130">
        <v>197</v>
      </c>
      <c r="I978" s="133">
        <f t="shared" si="15"/>
        <v>190204596.58199999</v>
      </c>
    </row>
    <row r="979" spans="1:9" x14ac:dyDescent="0.25">
      <c r="A979" s="86">
        <v>91</v>
      </c>
      <c r="B979" s="86">
        <v>28</v>
      </c>
      <c r="C979" s="86">
        <v>7</v>
      </c>
      <c r="D979" s="86" t="s">
        <v>9</v>
      </c>
      <c r="E979" s="86" t="s">
        <v>10</v>
      </c>
      <c r="F979" s="132">
        <v>9254525.1300000008</v>
      </c>
      <c r="G979" s="132">
        <v>1767100159.5450001</v>
      </c>
      <c r="H979" s="130">
        <v>190.944444444444</v>
      </c>
      <c r="I979" s="133">
        <f t="shared" si="15"/>
        <v>259126703.64000002</v>
      </c>
    </row>
    <row r="980" spans="1:9" x14ac:dyDescent="0.25">
      <c r="A980" s="86">
        <v>91</v>
      </c>
      <c r="B980" s="86">
        <v>28.5</v>
      </c>
      <c r="C980" s="86">
        <v>7</v>
      </c>
      <c r="D980" s="86" t="s">
        <v>9</v>
      </c>
      <c r="E980" s="86" t="s">
        <v>10</v>
      </c>
      <c r="F980" s="132">
        <v>6695659.8509999998</v>
      </c>
      <c r="G980" s="132">
        <v>1425282793.6162</v>
      </c>
      <c r="H980" s="130">
        <v>212.86666666666699</v>
      </c>
      <c r="I980" s="133">
        <f t="shared" si="15"/>
        <v>190826305.75349998</v>
      </c>
    </row>
    <row r="981" spans="1:9" x14ac:dyDescent="0.25">
      <c r="A981" s="86">
        <v>91</v>
      </c>
      <c r="B981" s="86">
        <v>29</v>
      </c>
      <c r="C981" s="86">
        <v>7</v>
      </c>
      <c r="D981" s="86" t="s">
        <v>9</v>
      </c>
      <c r="E981" s="86" t="s">
        <v>10</v>
      </c>
      <c r="F981" s="132">
        <v>3079567.8018</v>
      </c>
      <c r="G981" s="132">
        <v>704341150.09739995</v>
      </c>
      <c r="H981" s="130">
        <v>228.71428571428601</v>
      </c>
      <c r="I981" s="133">
        <f t="shared" si="15"/>
        <v>89307466.252200007</v>
      </c>
    </row>
    <row r="982" spans="1:9" x14ac:dyDescent="0.25">
      <c r="A982" s="86">
        <v>91</v>
      </c>
      <c r="B982" s="86">
        <v>29.5</v>
      </c>
      <c r="C982" s="86">
        <v>7</v>
      </c>
      <c r="D982" s="86" t="s">
        <v>9</v>
      </c>
      <c r="E982" s="86" t="s">
        <v>10</v>
      </c>
      <c r="F982" s="132">
        <v>3297346.4112</v>
      </c>
      <c r="G982" s="132">
        <v>789302297.18099999</v>
      </c>
      <c r="H982" s="130">
        <v>239.375</v>
      </c>
      <c r="I982" s="133">
        <f t="shared" si="15"/>
        <v>97271719.130400002</v>
      </c>
    </row>
    <row r="983" spans="1:9" x14ac:dyDescent="0.25">
      <c r="A983" s="86">
        <v>91</v>
      </c>
      <c r="B983" s="86">
        <v>30</v>
      </c>
      <c r="C983" s="86">
        <v>7</v>
      </c>
      <c r="D983" s="86" t="s">
        <v>9</v>
      </c>
      <c r="E983" s="86" t="s">
        <v>10</v>
      </c>
      <c r="F983" s="132">
        <v>1296814.4552</v>
      </c>
      <c r="G983" s="132">
        <v>335226536.6692</v>
      </c>
      <c r="H983" s="130">
        <v>258.5</v>
      </c>
      <c r="I983" s="133">
        <f t="shared" si="15"/>
        <v>38904433.655999996</v>
      </c>
    </row>
    <row r="984" spans="1:9" x14ac:dyDescent="0.25">
      <c r="A984" s="86">
        <v>91</v>
      </c>
      <c r="B984" s="86">
        <v>31.5</v>
      </c>
      <c r="C984" s="86">
        <v>7</v>
      </c>
      <c r="D984" s="86" t="s">
        <v>9</v>
      </c>
      <c r="E984" s="86" t="s">
        <v>10</v>
      </c>
      <c r="F984" s="132">
        <v>705263.73739999998</v>
      </c>
      <c r="G984" s="132">
        <v>185484362.93619999</v>
      </c>
      <c r="H984" s="130">
        <v>263</v>
      </c>
      <c r="I984" s="133">
        <f t="shared" si="15"/>
        <v>22215807.728099998</v>
      </c>
    </row>
    <row r="985" spans="1:9" x14ac:dyDescent="0.25">
      <c r="A985" s="86">
        <v>91</v>
      </c>
      <c r="B985" s="86">
        <v>27.5</v>
      </c>
      <c r="C985" s="86">
        <v>8</v>
      </c>
      <c r="D985" s="86" t="s">
        <v>9</v>
      </c>
      <c r="E985" s="86" t="s">
        <v>10</v>
      </c>
      <c r="F985" s="132">
        <v>1152755.1307999999</v>
      </c>
      <c r="G985" s="132">
        <v>190780974.14739999</v>
      </c>
      <c r="H985" s="130">
        <v>165.5</v>
      </c>
      <c r="I985" s="133">
        <f t="shared" si="15"/>
        <v>31700766.096999999</v>
      </c>
    </row>
    <row r="986" spans="1:9" x14ac:dyDescent="0.25">
      <c r="A986" s="86">
        <v>91</v>
      </c>
      <c r="B986" s="86">
        <v>28</v>
      </c>
      <c r="C986" s="86">
        <v>8</v>
      </c>
      <c r="D986" s="86" t="s">
        <v>9</v>
      </c>
      <c r="E986" s="86" t="s">
        <v>10</v>
      </c>
      <c r="F986" s="132">
        <v>1542420.855</v>
      </c>
      <c r="G986" s="132">
        <v>294602383.30500001</v>
      </c>
      <c r="H986" s="130">
        <v>191</v>
      </c>
      <c r="I986" s="133">
        <f t="shared" si="15"/>
        <v>43187783.939999998</v>
      </c>
    </row>
    <row r="987" spans="1:9" x14ac:dyDescent="0.25">
      <c r="A987" s="86">
        <v>91</v>
      </c>
      <c r="B987" s="86">
        <v>28.5</v>
      </c>
      <c r="C987" s="86">
        <v>8</v>
      </c>
      <c r="D987" s="86" t="s">
        <v>9</v>
      </c>
      <c r="E987" s="86" t="s">
        <v>10</v>
      </c>
      <c r="F987" s="132">
        <v>2231886.6170000001</v>
      </c>
      <c r="G987" s="132">
        <v>492800565.03359997</v>
      </c>
      <c r="H987" s="130">
        <v>220.8</v>
      </c>
      <c r="I987" s="133">
        <f t="shared" si="15"/>
        <v>63608768.5845</v>
      </c>
    </row>
    <row r="988" spans="1:9" x14ac:dyDescent="0.25">
      <c r="A988" s="86">
        <v>91</v>
      </c>
      <c r="B988" s="86">
        <v>29</v>
      </c>
      <c r="C988" s="86">
        <v>8</v>
      </c>
      <c r="D988" s="86" t="s">
        <v>9</v>
      </c>
      <c r="E988" s="86" t="s">
        <v>10</v>
      </c>
      <c r="F988" s="132">
        <v>2199691.287</v>
      </c>
      <c r="G988" s="132">
        <v>534524982.741</v>
      </c>
      <c r="H988" s="130">
        <v>243</v>
      </c>
      <c r="I988" s="133">
        <f t="shared" si="15"/>
        <v>63791047.322999999</v>
      </c>
    </row>
    <row r="989" spans="1:9" x14ac:dyDescent="0.25">
      <c r="A989" s="86">
        <v>91</v>
      </c>
      <c r="B989" s="86">
        <v>29.5</v>
      </c>
      <c r="C989" s="86">
        <v>8</v>
      </c>
      <c r="D989" s="86" t="s">
        <v>9</v>
      </c>
      <c r="E989" s="86" t="s">
        <v>10</v>
      </c>
      <c r="F989" s="132">
        <v>4533851.3153999997</v>
      </c>
      <c r="G989" s="132">
        <v>1077820108.161</v>
      </c>
      <c r="H989" s="130">
        <v>237.727272727273</v>
      </c>
      <c r="I989" s="133">
        <f t="shared" si="15"/>
        <v>133748613.8043</v>
      </c>
    </row>
    <row r="990" spans="1:9" x14ac:dyDescent="0.25">
      <c r="A990" s="86">
        <v>91</v>
      </c>
      <c r="B990" s="86">
        <v>30.5</v>
      </c>
      <c r="C990" s="86">
        <v>8</v>
      </c>
      <c r="D990" s="86" t="s">
        <v>9</v>
      </c>
      <c r="E990" s="86" t="s">
        <v>10</v>
      </c>
      <c r="F990" s="132">
        <v>836027.21580000001</v>
      </c>
      <c r="G990" s="132">
        <v>230743511.56079999</v>
      </c>
      <c r="H990" s="130">
        <v>276</v>
      </c>
      <c r="I990" s="133">
        <f t="shared" si="15"/>
        <v>25498830.081900001</v>
      </c>
    </row>
    <row r="991" spans="1:9" x14ac:dyDescent="0.25">
      <c r="A991" s="86">
        <v>91</v>
      </c>
      <c r="B991" s="86">
        <v>31.5</v>
      </c>
      <c r="C991" s="86">
        <v>8</v>
      </c>
      <c r="D991" s="86" t="s">
        <v>9</v>
      </c>
      <c r="E991" s="86" t="s">
        <v>10</v>
      </c>
      <c r="F991" s="132">
        <v>1410527.4748</v>
      </c>
      <c r="G991" s="132">
        <v>397768747.89359999</v>
      </c>
      <c r="H991" s="130">
        <v>282</v>
      </c>
      <c r="I991" s="133">
        <f t="shared" si="15"/>
        <v>44431615.456199996</v>
      </c>
    </row>
    <row r="992" spans="1:9" x14ac:dyDescent="0.25">
      <c r="A992" s="86">
        <v>91</v>
      </c>
      <c r="B992" s="86">
        <v>32</v>
      </c>
      <c r="C992" s="86">
        <v>8</v>
      </c>
      <c r="D992" s="86" t="s">
        <v>9</v>
      </c>
      <c r="E992" s="86" t="s">
        <v>10</v>
      </c>
      <c r="F992" s="132">
        <v>335424.86139999999</v>
      </c>
      <c r="G992" s="132">
        <v>97944059.528799996</v>
      </c>
      <c r="H992" s="130">
        <v>292</v>
      </c>
      <c r="I992" s="133">
        <f t="shared" si="15"/>
        <v>10733595.5648</v>
      </c>
    </row>
    <row r="993" spans="1:9" x14ac:dyDescent="0.25">
      <c r="A993" s="86">
        <v>91</v>
      </c>
      <c r="B993" s="86">
        <v>28.5</v>
      </c>
      <c r="C993" s="86">
        <v>9</v>
      </c>
      <c r="D993" s="86" t="s">
        <v>9</v>
      </c>
      <c r="E993" s="86" t="s">
        <v>10</v>
      </c>
      <c r="F993" s="132">
        <v>2231886.6170000001</v>
      </c>
      <c r="G993" s="132">
        <v>445038191.42979997</v>
      </c>
      <c r="H993" s="130">
        <v>199.4</v>
      </c>
      <c r="I993" s="133">
        <f t="shared" si="15"/>
        <v>63608768.5845</v>
      </c>
    </row>
    <row r="994" spans="1:9" x14ac:dyDescent="0.25">
      <c r="A994" s="86">
        <v>91</v>
      </c>
      <c r="B994" s="86">
        <v>29</v>
      </c>
      <c r="C994" s="86">
        <v>9</v>
      </c>
      <c r="D994" s="86" t="s">
        <v>9</v>
      </c>
      <c r="E994" s="86" t="s">
        <v>10</v>
      </c>
      <c r="F994" s="132">
        <v>2199691.287</v>
      </c>
      <c r="G994" s="132">
        <v>456215972.92379999</v>
      </c>
      <c r="H994" s="130">
        <v>207.4</v>
      </c>
      <c r="I994" s="133">
        <f t="shared" si="15"/>
        <v>63791047.322999999</v>
      </c>
    </row>
    <row r="995" spans="1:9" x14ac:dyDescent="0.25">
      <c r="A995" s="86">
        <v>91</v>
      </c>
      <c r="B995" s="86">
        <v>29.5</v>
      </c>
      <c r="C995" s="86">
        <v>9</v>
      </c>
      <c r="D995" s="86" t="s">
        <v>9</v>
      </c>
      <c r="E995" s="86" t="s">
        <v>10</v>
      </c>
      <c r="F995" s="132">
        <v>824336.60279999999</v>
      </c>
      <c r="G995" s="132">
        <v>232462921.9896</v>
      </c>
      <c r="H995" s="130">
        <v>282</v>
      </c>
      <c r="I995" s="133">
        <f t="shared" si="15"/>
        <v>24317929.782600001</v>
      </c>
    </row>
    <row r="996" spans="1:9" x14ac:dyDescent="0.25">
      <c r="A996" s="86">
        <v>91</v>
      </c>
      <c r="B996" s="86">
        <v>30</v>
      </c>
      <c r="C996" s="86">
        <v>9</v>
      </c>
      <c r="D996" s="86" t="s">
        <v>9</v>
      </c>
      <c r="E996" s="86" t="s">
        <v>10</v>
      </c>
      <c r="F996" s="132">
        <v>648407.22759999998</v>
      </c>
      <c r="G996" s="132">
        <v>170206897.245</v>
      </c>
      <c r="H996" s="130">
        <v>262.5</v>
      </c>
      <c r="I996" s="133">
        <f t="shared" si="15"/>
        <v>19452216.827999998</v>
      </c>
    </row>
    <row r="997" spans="1:9" x14ac:dyDescent="0.25">
      <c r="A997" s="86">
        <v>91</v>
      </c>
      <c r="B997" s="86">
        <v>29</v>
      </c>
      <c r="C997" s="86">
        <v>10</v>
      </c>
      <c r="D997" s="86" t="s">
        <v>9</v>
      </c>
      <c r="E997" s="86" t="s">
        <v>10</v>
      </c>
      <c r="F997" s="132">
        <v>1759753.0296</v>
      </c>
      <c r="G997" s="132">
        <v>369548136.21600002</v>
      </c>
      <c r="H997" s="130">
        <v>210</v>
      </c>
      <c r="I997" s="133">
        <f t="shared" si="15"/>
        <v>51032837.858400002</v>
      </c>
    </row>
    <row r="998" spans="1:9" x14ac:dyDescent="0.25">
      <c r="A998" s="86">
        <v>91</v>
      </c>
      <c r="B998" s="86">
        <v>29.5</v>
      </c>
      <c r="C998" s="86">
        <v>10</v>
      </c>
      <c r="D998" s="86" t="s">
        <v>9</v>
      </c>
      <c r="E998" s="86" t="s">
        <v>10</v>
      </c>
      <c r="F998" s="132">
        <v>412168.3014</v>
      </c>
      <c r="G998" s="132">
        <v>87791848.198200002</v>
      </c>
      <c r="H998" s="130">
        <v>213</v>
      </c>
      <c r="I998" s="133">
        <f t="shared" si="15"/>
        <v>12158964.8913</v>
      </c>
    </row>
    <row r="999" spans="1:9" x14ac:dyDescent="0.25">
      <c r="A999" s="86">
        <v>91</v>
      </c>
      <c r="B999" s="86">
        <v>30</v>
      </c>
      <c r="C999" s="86">
        <v>10</v>
      </c>
      <c r="D999" s="86" t="s">
        <v>9</v>
      </c>
      <c r="E999" s="86" t="s">
        <v>10</v>
      </c>
      <c r="F999" s="132">
        <v>648407.22759999998</v>
      </c>
      <c r="G999" s="132">
        <v>164695435.81040001</v>
      </c>
      <c r="H999" s="130">
        <v>254</v>
      </c>
      <c r="I999" s="133">
        <f t="shared" si="15"/>
        <v>19452216.827999998</v>
      </c>
    </row>
    <row r="1000" spans="1:9" x14ac:dyDescent="0.25">
      <c r="A1000" s="86">
        <v>91</v>
      </c>
      <c r="B1000" s="86">
        <v>31</v>
      </c>
      <c r="C1000" s="86">
        <v>10</v>
      </c>
      <c r="D1000" s="86" t="s">
        <v>9</v>
      </c>
      <c r="E1000" s="86" t="s">
        <v>10</v>
      </c>
      <c r="F1000" s="132">
        <v>345256.64520000003</v>
      </c>
      <c r="G1000" s="132">
        <v>99433913.817599997</v>
      </c>
      <c r="H1000" s="130">
        <v>288</v>
      </c>
      <c r="I1000" s="133">
        <f t="shared" si="15"/>
        <v>10702956.001200002</v>
      </c>
    </row>
    <row r="1001" spans="1:9" x14ac:dyDescent="0.25">
      <c r="A1001" s="86">
        <v>91</v>
      </c>
      <c r="B1001" s="86">
        <v>31.5</v>
      </c>
      <c r="C1001" s="86">
        <v>10</v>
      </c>
      <c r="D1001" s="86" t="s">
        <v>9</v>
      </c>
      <c r="E1001" s="86" t="s">
        <v>10</v>
      </c>
      <c r="F1001" s="132">
        <v>705263.73739999998</v>
      </c>
      <c r="G1001" s="132">
        <v>205231747.58340001</v>
      </c>
      <c r="H1001" s="130">
        <v>291</v>
      </c>
      <c r="I1001" s="133">
        <f t="shared" si="15"/>
        <v>22215807.728099998</v>
      </c>
    </row>
    <row r="1002" spans="1:9" x14ac:dyDescent="0.25">
      <c r="A1002" s="86">
        <v>91</v>
      </c>
      <c r="B1002" s="86">
        <v>31</v>
      </c>
      <c r="C1002" s="86">
        <v>11</v>
      </c>
      <c r="D1002" s="86" t="s">
        <v>9</v>
      </c>
      <c r="E1002" s="86" t="s">
        <v>10</v>
      </c>
      <c r="F1002" s="132">
        <v>345256.64520000003</v>
      </c>
      <c r="G1002" s="132">
        <v>97707630.591600001</v>
      </c>
      <c r="H1002" s="130">
        <v>283</v>
      </c>
      <c r="I1002" s="133">
        <f t="shared" si="15"/>
        <v>10702956.001200002</v>
      </c>
    </row>
    <row r="1003" spans="1:9" x14ac:dyDescent="0.25">
      <c r="A1003" s="86">
        <v>101</v>
      </c>
      <c r="B1003" s="86">
        <v>12.5</v>
      </c>
      <c r="C1003" s="86">
        <v>1</v>
      </c>
      <c r="D1003" s="86" t="s">
        <v>8</v>
      </c>
      <c r="E1003" s="86" t="s">
        <v>10</v>
      </c>
      <c r="F1003" s="132">
        <v>5545265.3048</v>
      </c>
      <c r="G1003" s="132">
        <v>72088448.962400004</v>
      </c>
      <c r="H1003" s="130">
        <v>13</v>
      </c>
      <c r="I1003" s="133">
        <f t="shared" si="15"/>
        <v>69315816.310000002</v>
      </c>
    </row>
    <row r="1004" spans="1:9" x14ac:dyDescent="0.25">
      <c r="A1004" s="86">
        <v>101</v>
      </c>
      <c r="B1004" s="86">
        <v>13.5</v>
      </c>
      <c r="C1004" s="86">
        <v>1</v>
      </c>
      <c r="D1004" s="86" t="s">
        <v>8</v>
      </c>
      <c r="E1004" s="86" t="s">
        <v>10</v>
      </c>
      <c r="F1004" s="132">
        <v>1848421.7683000001</v>
      </c>
      <c r="G1004" s="132">
        <v>33271591.829399999</v>
      </c>
      <c r="H1004" s="130">
        <v>18</v>
      </c>
      <c r="I1004" s="133">
        <f t="shared" si="15"/>
        <v>24953693.872050002</v>
      </c>
    </row>
    <row r="1005" spans="1:9" x14ac:dyDescent="0.25">
      <c r="A1005" s="86">
        <v>101</v>
      </c>
      <c r="B1005" s="86">
        <v>14.5</v>
      </c>
      <c r="C1005" s="86">
        <v>1</v>
      </c>
      <c r="D1005" s="86" t="s">
        <v>8</v>
      </c>
      <c r="E1005" s="86" t="s">
        <v>10</v>
      </c>
      <c r="F1005" s="132">
        <v>11090530.6096</v>
      </c>
      <c r="G1005" s="132">
        <v>243991673.41119999</v>
      </c>
      <c r="H1005" s="130">
        <v>22</v>
      </c>
      <c r="I1005" s="133">
        <f t="shared" si="15"/>
        <v>160812693.83919999</v>
      </c>
    </row>
    <row r="1006" spans="1:9" x14ac:dyDescent="0.25">
      <c r="A1006" s="86">
        <v>101</v>
      </c>
      <c r="B1006" s="86">
        <v>15</v>
      </c>
      <c r="C1006" s="86">
        <v>1</v>
      </c>
      <c r="D1006" s="86" t="s">
        <v>8</v>
      </c>
      <c r="E1006" s="86" t="s">
        <v>10</v>
      </c>
      <c r="F1006" s="132">
        <v>11090530.6096</v>
      </c>
      <c r="G1006" s="132">
        <v>266172734.6304</v>
      </c>
      <c r="H1006" s="130">
        <v>24</v>
      </c>
      <c r="I1006" s="133">
        <f t="shared" si="15"/>
        <v>166357959.14399999</v>
      </c>
    </row>
    <row r="1007" spans="1:9" x14ac:dyDescent="0.25">
      <c r="A1007" s="86">
        <v>101</v>
      </c>
      <c r="B1007" s="86">
        <v>15.5</v>
      </c>
      <c r="C1007" s="86">
        <v>1</v>
      </c>
      <c r="D1007" s="86" t="s">
        <v>8</v>
      </c>
      <c r="E1007" s="86" t="s">
        <v>10</v>
      </c>
      <c r="F1007" s="132">
        <v>44362122.438000001</v>
      </c>
      <c r="G1007" s="132">
        <v>1237703216.0202</v>
      </c>
      <c r="H1007" s="130">
        <v>27.9</v>
      </c>
      <c r="I1007" s="133">
        <f t="shared" si="15"/>
        <v>687612897.78900003</v>
      </c>
    </row>
    <row r="1008" spans="1:9" x14ac:dyDescent="0.25">
      <c r="A1008" s="86">
        <v>101</v>
      </c>
      <c r="B1008" s="86">
        <v>16</v>
      </c>
      <c r="C1008" s="86">
        <v>1</v>
      </c>
      <c r="D1008" s="86" t="s">
        <v>8</v>
      </c>
      <c r="E1008" s="86" t="s">
        <v>10</v>
      </c>
      <c r="F1008" s="132">
        <v>27726326.523699999</v>
      </c>
      <c r="G1008" s="132">
        <v>867437929.81289995</v>
      </c>
      <c r="H1008" s="130">
        <v>31.285714285714299</v>
      </c>
      <c r="I1008" s="133">
        <f t="shared" si="15"/>
        <v>443621224.37919998</v>
      </c>
    </row>
    <row r="1009" spans="1:9" x14ac:dyDescent="0.25">
      <c r="A1009" s="86">
        <v>101</v>
      </c>
      <c r="B1009" s="86">
        <v>16.5</v>
      </c>
      <c r="C1009" s="86">
        <v>1</v>
      </c>
      <c r="D1009" s="86" t="s">
        <v>8</v>
      </c>
      <c r="E1009" s="86" t="s">
        <v>10</v>
      </c>
      <c r="F1009" s="132">
        <v>55452653.048</v>
      </c>
      <c r="G1009" s="132">
        <v>1796665958.7551999</v>
      </c>
      <c r="H1009" s="130">
        <v>32.4</v>
      </c>
      <c r="I1009" s="133">
        <f t="shared" si="15"/>
        <v>914968775.29200006</v>
      </c>
    </row>
    <row r="1010" spans="1:9" x14ac:dyDescent="0.25">
      <c r="A1010" s="86">
        <v>101</v>
      </c>
      <c r="B1010" s="86">
        <v>17</v>
      </c>
      <c r="C1010" s="86">
        <v>1</v>
      </c>
      <c r="D1010" s="86" t="s">
        <v>8</v>
      </c>
      <c r="E1010" s="86" t="s">
        <v>10</v>
      </c>
      <c r="F1010" s="132">
        <v>44362122.438600004</v>
      </c>
      <c r="G1010" s="132">
        <v>1688225215.0244999</v>
      </c>
      <c r="H1010" s="130">
        <v>38.0555555555556</v>
      </c>
      <c r="I1010" s="133">
        <f t="shared" si="15"/>
        <v>754156081.45620012</v>
      </c>
    </row>
    <row r="1011" spans="1:9" x14ac:dyDescent="0.25">
      <c r="A1011" s="86">
        <v>101</v>
      </c>
      <c r="B1011" s="86">
        <v>17.5</v>
      </c>
      <c r="C1011" s="86">
        <v>1</v>
      </c>
      <c r="D1011" s="86" t="s">
        <v>8</v>
      </c>
      <c r="E1011" s="86" t="s">
        <v>10</v>
      </c>
      <c r="F1011" s="132">
        <v>25877904.756200001</v>
      </c>
      <c r="G1011" s="132">
        <v>1027722503.1748</v>
      </c>
      <c r="H1011" s="130">
        <v>39.714285714285701</v>
      </c>
      <c r="I1011" s="133">
        <f t="shared" si="15"/>
        <v>452863333.2335</v>
      </c>
    </row>
    <row r="1012" spans="1:9" x14ac:dyDescent="0.25">
      <c r="A1012" s="86">
        <v>101</v>
      </c>
      <c r="B1012" s="86">
        <v>18</v>
      </c>
      <c r="C1012" s="86">
        <v>1</v>
      </c>
      <c r="D1012" s="86" t="s">
        <v>8</v>
      </c>
      <c r="E1012" s="86" t="s">
        <v>10</v>
      </c>
      <c r="F1012" s="132">
        <v>25877904.756000001</v>
      </c>
      <c r="G1012" s="132">
        <v>1048055142.618</v>
      </c>
      <c r="H1012" s="130">
        <v>40.5</v>
      </c>
      <c r="I1012" s="133">
        <f t="shared" si="15"/>
        <v>465802285.60800004</v>
      </c>
    </row>
    <row r="1013" spans="1:9" x14ac:dyDescent="0.25">
      <c r="A1013" s="86">
        <v>101</v>
      </c>
      <c r="B1013" s="86">
        <v>18.5</v>
      </c>
      <c r="C1013" s="86">
        <v>1</v>
      </c>
      <c r="D1013" s="86" t="s">
        <v>8</v>
      </c>
      <c r="E1013" s="86" t="s">
        <v>10</v>
      </c>
      <c r="F1013" s="132">
        <v>22181061.2192</v>
      </c>
      <c r="G1013" s="132">
        <v>995375122.21159995</v>
      </c>
      <c r="H1013" s="130">
        <v>44.875</v>
      </c>
      <c r="I1013" s="133">
        <f t="shared" si="15"/>
        <v>410349632.55519998</v>
      </c>
    </row>
    <row r="1014" spans="1:9" x14ac:dyDescent="0.25">
      <c r="A1014" s="86">
        <v>101</v>
      </c>
      <c r="B1014" s="86">
        <v>19</v>
      </c>
      <c r="C1014" s="86">
        <v>1</v>
      </c>
      <c r="D1014" s="86" t="s">
        <v>8</v>
      </c>
      <c r="E1014" s="86" t="s">
        <v>10</v>
      </c>
      <c r="F1014" s="132">
        <v>16635795.9147</v>
      </c>
      <c r="G1014" s="132">
        <v>835486639.27160001</v>
      </c>
      <c r="H1014" s="130">
        <v>50.2222222222222</v>
      </c>
      <c r="I1014" s="133">
        <f t="shared" si="15"/>
        <v>316080122.3793</v>
      </c>
    </row>
    <row r="1015" spans="1:9" x14ac:dyDescent="0.25">
      <c r="A1015" s="86">
        <v>101</v>
      </c>
      <c r="B1015" s="86">
        <v>19.5</v>
      </c>
      <c r="C1015" s="86">
        <v>1</v>
      </c>
      <c r="D1015" s="86" t="s">
        <v>8</v>
      </c>
      <c r="E1015" s="86" t="s">
        <v>10</v>
      </c>
      <c r="F1015" s="132">
        <v>7393687.0732000005</v>
      </c>
      <c r="G1015" s="132">
        <v>414046476.09920001</v>
      </c>
      <c r="H1015" s="130">
        <v>56</v>
      </c>
      <c r="I1015" s="133">
        <f t="shared" si="15"/>
        <v>144176897.92740002</v>
      </c>
    </row>
    <row r="1016" spans="1:9" x14ac:dyDescent="0.25">
      <c r="A1016" s="86">
        <v>111</v>
      </c>
      <c r="B1016" s="86">
        <v>27.5</v>
      </c>
      <c r="C1016" s="86">
        <v>4</v>
      </c>
      <c r="D1016" s="1" t="s">
        <v>9</v>
      </c>
      <c r="E1016" s="86" t="s">
        <v>10</v>
      </c>
      <c r="F1016" s="132">
        <v>12408936.859200001</v>
      </c>
      <c r="G1016" s="132">
        <v>2481787371.8400002</v>
      </c>
      <c r="H1016" s="130">
        <v>200</v>
      </c>
      <c r="I1016" s="133">
        <f t="shared" si="15"/>
        <v>341245763.62800002</v>
      </c>
    </row>
    <row r="1017" spans="1:9" x14ac:dyDescent="0.25">
      <c r="A1017" s="86">
        <v>111</v>
      </c>
      <c r="B1017" s="86">
        <v>29.5</v>
      </c>
      <c r="C1017" s="86">
        <v>5</v>
      </c>
      <c r="D1017" s="1" t="s">
        <v>9</v>
      </c>
      <c r="E1017" s="86" t="s">
        <v>10</v>
      </c>
      <c r="F1017" s="132">
        <v>12013024.607999999</v>
      </c>
      <c r="G1017" s="132">
        <v>2991243127.3920002</v>
      </c>
      <c r="H1017" s="130">
        <v>249</v>
      </c>
      <c r="I1017" s="133">
        <f t="shared" si="15"/>
        <v>354384225.93599999</v>
      </c>
    </row>
    <row r="1018" spans="1:9" x14ac:dyDescent="0.25">
      <c r="A1018" s="86">
        <v>111</v>
      </c>
      <c r="B1018" s="86">
        <v>31</v>
      </c>
      <c r="C1018" s="86">
        <v>5</v>
      </c>
      <c r="D1018" s="1" t="s">
        <v>9</v>
      </c>
      <c r="E1018" s="86" t="s">
        <v>10</v>
      </c>
      <c r="F1018" s="132">
        <v>1287196.5943</v>
      </c>
      <c r="G1018" s="132">
        <v>346255883.86669999</v>
      </c>
      <c r="H1018" s="130">
        <v>269</v>
      </c>
      <c r="I1018" s="133">
        <f t="shared" si="15"/>
        <v>39903094.423299998</v>
      </c>
    </row>
    <row r="1019" spans="1:9" x14ac:dyDescent="0.25">
      <c r="A1019" s="86">
        <v>111</v>
      </c>
      <c r="B1019" s="86">
        <v>31.5</v>
      </c>
      <c r="C1019" s="86">
        <v>5</v>
      </c>
      <c r="D1019" s="1" t="s">
        <v>9</v>
      </c>
      <c r="E1019" s="86" t="s">
        <v>10</v>
      </c>
      <c r="F1019" s="132">
        <v>1372605.9399000001</v>
      </c>
      <c r="G1019" s="132">
        <v>360995362.19370002</v>
      </c>
      <c r="H1019" s="130">
        <v>263</v>
      </c>
      <c r="I1019" s="133">
        <f t="shared" si="15"/>
        <v>43237087.106850006</v>
      </c>
    </row>
    <row r="1020" spans="1:9" x14ac:dyDescent="0.25">
      <c r="A1020" s="86">
        <v>111</v>
      </c>
      <c r="B1020" s="86">
        <v>28</v>
      </c>
      <c r="C1020" s="86">
        <v>6</v>
      </c>
      <c r="D1020" s="1" t="s">
        <v>9</v>
      </c>
      <c r="E1020" s="86" t="s">
        <v>10</v>
      </c>
      <c r="F1020" s="132">
        <v>4726418.9095999999</v>
      </c>
      <c r="G1020" s="132">
        <v>973642295.37759995</v>
      </c>
      <c r="H1020" s="130">
        <v>206</v>
      </c>
      <c r="I1020" s="133">
        <f t="shared" si="15"/>
        <v>132339729.46879999</v>
      </c>
    </row>
    <row r="1021" spans="1:9" x14ac:dyDescent="0.25">
      <c r="A1021" s="86">
        <v>111</v>
      </c>
      <c r="B1021" s="86">
        <v>29.5</v>
      </c>
      <c r="C1021" s="86">
        <v>6</v>
      </c>
      <c r="D1021" s="1" t="s">
        <v>9</v>
      </c>
      <c r="E1021" s="86" t="s">
        <v>10</v>
      </c>
      <c r="F1021" s="132">
        <v>5339122.0480000004</v>
      </c>
      <c r="G1021" s="132">
        <v>1110537385.984</v>
      </c>
      <c r="H1021" s="130">
        <v>208</v>
      </c>
      <c r="I1021" s="133">
        <f t="shared" si="15"/>
        <v>157504100.41600001</v>
      </c>
    </row>
    <row r="1022" spans="1:9" x14ac:dyDescent="0.25">
      <c r="A1022" s="86">
        <v>111</v>
      </c>
      <c r="B1022" s="86">
        <v>21</v>
      </c>
      <c r="C1022" s="86">
        <v>1</v>
      </c>
      <c r="D1022" s="86" t="s">
        <v>8</v>
      </c>
      <c r="E1022" s="86" t="s">
        <v>10</v>
      </c>
      <c r="F1022" s="132">
        <v>358116.36550000001</v>
      </c>
      <c r="G1022" s="132">
        <v>27252655.414549999</v>
      </c>
      <c r="H1022" s="130">
        <v>76.099999999999994</v>
      </c>
      <c r="I1022" s="133">
        <f t="shared" si="15"/>
        <v>7520443.6754999999</v>
      </c>
    </row>
    <row r="1023" spans="1:9" x14ac:dyDescent="0.25">
      <c r="A1023" s="86">
        <v>111</v>
      </c>
      <c r="B1023" s="86">
        <v>22</v>
      </c>
      <c r="C1023" s="86">
        <v>1</v>
      </c>
      <c r="D1023" s="86" t="s">
        <v>8</v>
      </c>
      <c r="E1023" s="86" t="s">
        <v>10</v>
      </c>
      <c r="F1023" s="132">
        <v>1111027.7087999999</v>
      </c>
      <c r="G1023" s="132">
        <v>102881165.83487999</v>
      </c>
      <c r="H1023" s="130">
        <v>92.6</v>
      </c>
      <c r="I1023" s="133">
        <f t="shared" si="15"/>
        <v>24442609.593599997</v>
      </c>
    </row>
    <row r="1024" spans="1:9" x14ac:dyDescent="0.25">
      <c r="A1024" s="86">
        <v>111</v>
      </c>
      <c r="B1024" s="86">
        <v>21</v>
      </c>
      <c r="C1024" s="86">
        <v>2</v>
      </c>
      <c r="D1024" s="86" t="s">
        <v>8</v>
      </c>
      <c r="E1024" s="86" t="s">
        <v>10</v>
      </c>
      <c r="F1024" s="132">
        <v>358116.36550000001</v>
      </c>
      <c r="G1024" s="132">
        <v>28040511.418650001</v>
      </c>
      <c r="H1024" s="130">
        <v>78.3</v>
      </c>
      <c r="I1024" s="133">
        <f t="shared" si="15"/>
        <v>7520443.6754999999</v>
      </c>
    </row>
    <row r="1025" spans="1:9" x14ac:dyDescent="0.25">
      <c r="A1025" s="86">
        <v>111</v>
      </c>
      <c r="B1025" s="86">
        <v>21.5</v>
      </c>
      <c r="C1025" s="86">
        <v>2</v>
      </c>
      <c r="D1025" s="86" t="s">
        <v>8</v>
      </c>
      <c r="E1025" s="86" t="s">
        <v>10</v>
      </c>
      <c r="F1025" s="132">
        <v>2348734.6609999998</v>
      </c>
      <c r="G1025" s="132">
        <v>195884470.7274</v>
      </c>
      <c r="H1025" s="130">
        <v>83.4</v>
      </c>
      <c r="I1025" s="133">
        <f t="shared" si="15"/>
        <v>50497795.211499996</v>
      </c>
    </row>
    <row r="1026" spans="1:9" x14ac:dyDescent="0.25">
      <c r="A1026" s="86">
        <v>111</v>
      </c>
      <c r="B1026" s="86">
        <v>22</v>
      </c>
      <c r="C1026" s="86">
        <v>2</v>
      </c>
      <c r="D1026" s="86" t="s">
        <v>8</v>
      </c>
      <c r="E1026" s="86" t="s">
        <v>10</v>
      </c>
      <c r="F1026" s="132">
        <v>555513.85439999995</v>
      </c>
      <c r="G1026" s="132">
        <v>58884468.566399999</v>
      </c>
      <c r="H1026" s="130">
        <v>106</v>
      </c>
      <c r="I1026" s="133">
        <f t="shared" si="15"/>
        <v>12221304.796799999</v>
      </c>
    </row>
    <row r="1027" spans="1:9" x14ac:dyDescent="0.25">
      <c r="A1027" s="86">
        <v>111</v>
      </c>
      <c r="B1027" s="86">
        <v>22.5</v>
      </c>
      <c r="C1027" s="86">
        <v>2</v>
      </c>
      <c r="D1027" s="86" t="s">
        <v>8</v>
      </c>
      <c r="E1027" s="86" t="s">
        <v>10</v>
      </c>
      <c r="F1027" s="132">
        <v>2948117.7762000002</v>
      </c>
      <c r="G1027" s="132">
        <v>291667118.65872002</v>
      </c>
      <c r="H1027" s="130">
        <v>98.933333333333394</v>
      </c>
      <c r="I1027" s="133">
        <f t="shared" ref="I1027:I1090" si="16">B1027*F1027</f>
        <v>66332649.964500003</v>
      </c>
    </row>
    <row r="1028" spans="1:9" x14ac:dyDescent="0.25">
      <c r="A1028" s="86">
        <v>111</v>
      </c>
      <c r="B1028" s="86">
        <v>24</v>
      </c>
      <c r="C1028" s="86">
        <v>2</v>
      </c>
      <c r="D1028" s="86" t="s">
        <v>8</v>
      </c>
      <c r="E1028" s="86" t="s">
        <v>10</v>
      </c>
      <c r="F1028" s="132">
        <v>1360878.1846</v>
      </c>
      <c r="G1028" s="132">
        <v>129827778.81084</v>
      </c>
      <c r="H1028" s="130">
        <v>95.4</v>
      </c>
      <c r="I1028" s="133">
        <f t="shared" si="16"/>
        <v>32661076.430399999</v>
      </c>
    </row>
    <row r="1029" spans="1:9" x14ac:dyDescent="0.25">
      <c r="A1029" s="86">
        <v>111</v>
      </c>
      <c r="B1029" s="86">
        <v>23</v>
      </c>
      <c r="C1029" s="86">
        <v>3</v>
      </c>
      <c r="D1029" s="86" t="s">
        <v>8</v>
      </c>
      <c r="E1029" s="86" t="s">
        <v>10</v>
      </c>
      <c r="F1029" s="132">
        <v>445240.72340000002</v>
      </c>
      <c r="G1029" s="132">
        <v>52983646.084600002</v>
      </c>
      <c r="H1029" s="130">
        <v>119</v>
      </c>
      <c r="I1029" s="133">
        <f t="shared" si="16"/>
        <v>10240536.6382</v>
      </c>
    </row>
    <row r="1030" spans="1:9" x14ac:dyDescent="0.25">
      <c r="A1030" s="86">
        <v>111</v>
      </c>
      <c r="B1030" s="86">
        <v>23.5</v>
      </c>
      <c r="C1030" s="86">
        <v>3</v>
      </c>
      <c r="D1030" s="86" t="s">
        <v>8</v>
      </c>
      <c r="E1030" s="86" t="s">
        <v>10</v>
      </c>
      <c r="F1030" s="132">
        <v>563094.13390000002</v>
      </c>
      <c r="G1030" s="132">
        <v>73202237.407000005</v>
      </c>
      <c r="H1030" s="130">
        <v>130</v>
      </c>
      <c r="I1030" s="133">
        <f t="shared" si="16"/>
        <v>13232712.14665</v>
      </c>
    </row>
    <row r="1031" spans="1:9" x14ac:dyDescent="0.25">
      <c r="A1031" s="86">
        <v>111</v>
      </c>
      <c r="B1031" s="86">
        <v>22</v>
      </c>
      <c r="C1031" s="86">
        <v>2</v>
      </c>
      <c r="D1031" s="86" t="s">
        <v>9</v>
      </c>
      <c r="E1031" s="86" t="s">
        <v>10</v>
      </c>
      <c r="F1031" s="132">
        <v>1111027.7087999999</v>
      </c>
      <c r="G1031" s="132">
        <v>110325051.48384</v>
      </c>
      <c r="H1031" s="130">
        <v>99.3</v>
      </c>
      <c r="I1031" s="133">
        <f t="shared" si="16"/>
        <v>24442609.593599997</v>
      </c>
    </row>
    <row r="1032" spans="1:9" x14ac:dyDescent="0.25">
      <c r="A1032" s="86">
        <v>111</v>
      </c>
      <c r="B1032" s="86">
        <v>22.5</v>
      </c>
      <c r="C1032" s="86">
        <v>2</v>
      </c>
      <c r="D1032" s="86" t="s">
        <v>9</v>
      </c>
      <c r="E1032" s="86" t="s">
        <v>10</v>
      </c>
      <c r="F1032" s="132">
        <v>491352.96269999997</v>
      </c>
      <c r="G1032" s="132">
        <v>50609355.158100002</v>
      </c>
      <c r="H1032" s="130">
        <v>103</v>
      </c>
      <c r="I1032" s="133">
        <f t="shared" si="16"/>
        <v>11055441.66075</v>
      </c>
    </row>
    <row r="1033" spans="1:9" x14ac:dyDescent="0.25">
      <c r="A1033" s="86">
        <v>111</v>
      </c>
      <c r="B1033" s="86">
        <v>23</v>
      </c>
      <c r="C1033" s="86">
        <v>2</v>
      </c>
      <c r="D1033" s="86" t="s">
        <v>9</v>
      </c>
      <c r="E1033" s="86" t="s">
        <v>10</v>
      </c>
      <c r="F1033" s="132">
        <v>3561925.7872000001</v>
      </c>
      <c r="G1033" s="132">
        <v>367190024.58797997</v>
      </c>
      <c r="H1033" s="130">
        <v>103.08750000000001</v>
      </c>
      <c r="I1033" s="133">
        <f t="shared" si="16"/>
        <v>81924293.105599999</v>
      </c>
    </row>
    <row r="1034" spans="1:9" x14ac:dyDescent="0.25">
      <c r="A1034" s="86">
        <v>111</v>
      </c>
      <c r="B1034" s="86">
        <v>23.5</v>
      </c>
      <c r="C1034" s="86">
        <v>2</v>
      </c>
      <c r="D1034" s="86" t="s">
        <v>9</v>
      </c>
      <c r="E1034" s="86" t="s">
        <v>10</v>
      </c>
      <c r="F1034" s="132">
        <v>6757129.6068000002</v>
      </c>
      <c r="G1034" s="132">
        <v>778759187.18369997</v>
      </c>
      <c r="H1034" s="130">
        <v>115.25</v>
      </c>
      <c r="I1034" s="133">
        <f t="shared" si="16"/>
        <v>158792545.75980002</v>
      </c>
    </row>
    <row r="1035" spans="1:9" x14ac:dyDescent="0.25">
      <c r="A1035" s="86">
        <v>111</v>
      </c>
      <c r="B1035" s="86">
        <v>24</v>
      </c>
      <c r="C1035" s="86">
        <v>2</v>
      </c>
      <c r="D1035" s="86" t="s">
        <v>9</v>
      </c>
      <c r="E1035" s="86" t="s">
        <v>10</v>
      </c>
      <c r="F1035" s="132">
        <v>2721756.3692000001</v>
      </c>
      <c r="G1035" s="132">
        <v>344982619.79610002</v>
      </c>
      <c r="H1035" s="130">
        <v>126.75</v>
      </c>
      <c r="I1035" s="133">
        <f t="shared" si="16"/>
        <v>65322152.860799998</v>
      </c>
    </row>
    <row r="1036" spans="1:9" x14ac:dyDescent="0.25">
      <c r="A1036" s="86">
        <v>111</v>
      </c>
      <c r="B1036" s="86">
        <v>24.5</v>
      </c>
      <c r="C1036" s="86">
        <v>2</v>
      </c>
      <c r="D1036" s="86" t="s">
        <v>9</v>
      </c>
      <c r="E1036" s="86" t="s">
        <v>10</v>
      </c>
      <c r="F1036" s="132">
        <v>2166969.6537000001</v>
      </c>
      <c r="G1036" s="132">
        <v>281706054.98100001</v>
      </c>
      <c r="H1036" s="130">
        <v>130</v>
      </c>
      <c r="I1036" s="133">
        <f t="shared" si="16"/>
        <v>53090756.515650004</v>
      </c>
    </row>
    <row r="1037" spans="1:9" x14ac:dyDescent="0.25">
      <c r="A1037" s="86">
        <v>111</v>
      </c>
      <c r="B1037" s="86">
        <v>25.5</v>
      </c>
      <c r="C1037" s="86">
        <v>2</v>
      </c>
      <c r="D1037" s="86" t="s">
        <v>9</v>
      </c>
      <c r="E1037" s="86" t="s">
        <v>10</v>
      </c>
      <c r="F1037" s="132">
        <v>19472379.185600001</v>
      </c>
      <c r="G1037" s="132">
        <v>2920856877.8400002</v>
      </c>
      <c r="H1037" s="130">
        <v>150</v>
      </c>
      <c r="I1037" s="133">
        <f t="shared" si="16"/>
        <v>496545669.23280001</v>
      </c>
    </row>
    <row r="1038" spans="1:9" x14ac:dyDescent="0.25">
      <c r="A1038" s="86">
        <v>111</v>
      </c>
      <c r="B1038" s="86">
        <v>27</v>
      </c>
      <c r="C1038" s="86">
        <v>2</v>
      </c>
      <c r="D1038" s="86" t="s">
        <v>9</v>
      </c>
      <c r="E1038" s="86" t="s">
        <v>10</v>
      </c>
      <c r="F1038" s="132">
        <v>988631.91150000005</v>
      </c>
      <c r="G1038" s="132">
        <v>173010584.51249999</v>
      </c>
      <c r="H1038" s="130">
        <v>175</v>
      </c>
      <c r="I1038" s="133">
        <f t="shared" si="16"/>
        <v>26693061.6105</v>
      </c>
    </row>
    <row r="1039" spans="1:9" x14ac:dyDescent="0.25">
      <c r="A1039" s="86">
        <v>111</v>
      </c>
      <c r="B1039" s="86">
        <v>23</v>
      </c>
      <c r="C1039" s="86">
        <v>3</v>
      </c>
      <c r="D1039" s="86" t="s">
        <v>9</v>
      </c>
      <c r="E1039" s="86" t="s">
        <v>10</v>
      </c>
      <c r="F1039" s="132">
        <v>445240.72340000002</v>
      </c>
      <c r="G1039" s="132">
        <v>53428886.807999998</v>
      </c>
      <c r="H1039" s="130">
        <v>120</v>
      </c>
      <c r="I1039" s="133">
        <f t="shared" si="16"/>
        <v>10240536.6382</v>
      </c>
    </row>
    <row r="1040" spans="1:9" x14ac:dyDescent="0.25">
      <c r="A1040" s="86">
        <v>111</v>
      </c>
      <c r="B1040" s="86">
        <v>23.5</v>
      </c>
      <c r="C1040" s="86">
        <v>3</v>
      </c>
      <c r="D1040" s="86" t="s">
        <v>9</v>
      </c>
      <c r="E1040" s="86" t="s">
        <v>10</v>
      </c>
      <c r="F1040" s="132">
        <v>11261882.677999999</v>
      </c>
      <c r="G1040" s="132">
        <v>1284417719.4259</v>
      </c>
      <c r="H1040" s="130">
        <v>114.05</v>
      </c>
      <c r="I1040" s="133">
        <f t="shared" si="16"/>
        <v>264654242.933</v>
      </c>
    </row>
    <row r="1041" spans="1:9" x14ac:dyDescent="0.25">
      <c r="A1041" s="86">
        <v>111</v>
      </c>
      <c r="B1041" s="86">
        <v>24</v>
      </c>
      <c r="C1041" s="86">
        <v>3</v>
      </c>
      <c r="D1041" s="86" t="s">
        <v>9</v>
      </c>
      <c r="E1041" s="86" t="s">
        <v>10</v>
      </c>
      <c r="F1041" s="132">
        <v>39465467.353399999</v>
      </c>
      <c r="G1041" s="132">
        <v>4883511365.4371004</v>
      </c>
      <c r="H1041" s="130">
        <v>123.741379310345</v>
      </c>
      <c r="I1041" s="133">
        <f t="shared" si="16"/>
        <v>947171216.48160005</v>
      </c>
    </row>
    <row r="1042" spans="1:9" x14ac:dyDescent="0.25">
      <c r="A1042" s="86">
        <v>111</v>
      </c>
      <c r="B1042" s="86">
        <v>24.5</v>
      </c>
      <c r="C1042" s="86">
        <v>3</v>
      </c>
      <c r="D1042" s="86" t="s">
        <v>9</v>
      </c>
      <c r="E1042" s="86" t="s">
        <v>10</v>
      </c>
      <c r="F1042" s="132">
        <v>62119796.739399999</v>
      </c>
      <c r="G1042" s="132">
        <v>8269878521.7370996</v>
      </c>
      <c r="H1042" s="130">
        <v>133.12790697674399</v>
      </c>
      <c r="I1042" s="133">
        <f t="shared" si="16"/>
        <v>1521935020.1152999</v>
      </c>
    </row>
    <row r="1043" spans="1:9" x14ac:dyDescent="0.25">
      <c r="A1043" s="86">
        <v>111</v>
      </c>
      <c r="B1043" s="86">
        <v>25</v>
      </c>
      <c r="C1043" s="86">
        <v>3</v>
      </c>
      <c r="D1043" s="86" t="s">
        <v>9</v>
      </c>
      <c r="E1043" s="86" t="s">
        <v>10</v>
      </c>
      <c r="F1043" s="132">
        <v>107014648.2666</v>
      </c>
      <c r="G1043" s="132">
        <v>14519096083.3011</v>
      </c>
      <c r="H1043" s="130">
        <v>135.673913043478</v>
      </c>
      <c r="I1043" s="133">
        <f t="shared" si="16"/>
        <v>2675366206.665</v>
      </c>
    </row>
    <row r="1044" spans="1:9" x14ac:dyDescent="0.25">
      <c r="A1044" s="86">
        <v>111</v>
      </c>
      <c r="B1044" s="86">
        <v>25.5</v>
      </c>
      <c r="C1044" s="86">
        <v>3</v>
      </c>
      <c r="D1044" s="86" t="s">
        <v>9</v>
      </c>
      <c r="E1044" s="86" t="s">
        <v>10</v>
      </c>
      <c r="F1044" s="132">
        <v>146927952.0368</v>
      </c>
      <c r="G1044" s="132">
        <v>21892264853.4832</v>
      </c>
      <c r="H1044" s="130">
        <v>149</v>
      </c>
      <c r="I1044" s="133">
        <f t="shared" si="16"/>
        <v>3746662776.9383998</v>
      </c>
    </row>
    <row r="1045" spans="1:9" x14ac:dyDescent="0.25">
      <c r="A1045" s="86">
        <v>111</v>
      </c>
      <c r="B1045" s="86">
        <v>26</v>
      </c>
      <c r="C1045" s="86">
        <v>3</v>
      </c>
      <c r="D1045" s="86" t="s">
        <v>9</v>
      </c>
      <c r="E1045" s="86" t="s">
        <v>10</v>
      </c>
      <c r="F1045" s="132">
        <v>118419869.3457</v>
      </c>
      <c r="G1045" s="132">
        <v>18786531985.734501</v>
      </c>
      <c r="H1045" s="130">
        <v>158.643410852713</v>
      </c>
      <c r="I1045" s="133">
        <f t="shared" si="16"/>
        <v>3078916602.9881997</v>
      </c>
    </row>
    <row r="1046" spans="1:9" x14ac:dyDescent="0.25">
      <c r="A1046" s="86">
        <v>111</v>
      </c>
      <c r="B1046" s="86">
        <v>26.5</v>
      </c>
      <c r="C1046" s="86">
        <v>3</v>
      </c>
      <c r="D1046" s="86" t="s">
        <v>9</v>
      </c>
      <c r="E1046" s="86" t="s">
        <v>10</v>
      </c>
      <c r="F1046" s="132">
        <v>79684501.607999995</v>
      </c>
      <c r="G1046" s="132">
        <v>13641049210.5648</v>
      </c>
      <c r="H1046" s="130">
        <v>171.18823529411799</v>
      </c>
      <c r="I1046" s="133">
        <f t="shared" si="16"/>
        <v>2111639292.612</v>
      </c>
    </row>
    <row r="1047" spans="1:9" x14ac:dyDescent="0.25">
      <c r="A1047" s="86">
        <v>111</v>
      </c>
      <c r="B1047" s="86">
        <v>27</v>
      </c>
      <c r="C1047" s="86">
        <v>3</v>
      </c>
      <c r="D1047" s="86" t="s">
        <v>9</v>
      </c>
      <c r="E1047" s="86" t="s">
        <v>10</v>
      </c>
      <c r="F1047" s="132">
        <v>78101921.008499995</v>
      </c>
      <c r="G1047" s="132">
        <v>13882369301.283001</v>
      </c>
      <c r="H1047" s="130">
        <v>177.74683544303801</v>
      </c>
      <c r="I1047" s="133">
        <f t="shared" si="16"/>
        <v>2108751867.2294998</v>
      </c>
    </row>
    <row r="1048" spans="1:9" x14ac:dyDescent="0.25">
      <c r="A1048" s="86">
        <v>111</v>
      </c>
      <c r="B1048" s="86">
        <v>27.5</v>
      </c>
      <c r="C1048" s="86">
        <v>3</v>
      </c>
      <c r="D1048" s="86" t="s">
        <v>9</v>
      </c>
      <c r="E1048" s="86" t="s">
        <v>10</v>
      </c>
      <c r="F1048" s="132">
        <v>87896636.085999995</v>
      </c>
      <c r="G1048" s="132">
        <v>17394227242.383598</v>
      </c>
      <c r="H1048" s="130">
        <v>197.89411764705901</v>
      </c>
      <c r="I1048" s="133">
        <f t="shared" si="16"/>
        <v>2417157492.3649998</v>
      </c>
    </row>
    <row r="1049" spans="1:9" x14ac:dyDescent="0.25">
      <c r="A1049" s="86">
        <v>111</v>
      </c>
      <c r="B1049" s="86">
        <v>28</v>
      </c>
      <c r="C1049" s="86">
        <v>3</v>
      </c>
      <c r="D1049" s="86" t="s">
        <v>9</v>
      </c>
      <c r="E1049" s="86" t="s">
        <v>10</v>
      </c>
      <c r="F1049" s="132">
        <v>11816047.274</v>
      </c>
      <c r="G1049" s="132">
        <v>2484914741.7221999</v>
      </c>
      <c r="H1049" s="130">
        <v>210.3</v>
      </c>
      <c r="I1049" s="133">
        <f t="shared" si="16"/>
        <v>330849323.67199999</v>
      </c>
    </row>
    <row r="1050" spans="1:9" x14ac:dyDescent="0.25">
      <c r="A1050" s="86">
        <v>111</v>
      </c>
      <c r="B1050" s="86">
        <v>28.5</v>
      </c>
      <c r="C1050" s="86">
        <v>3</v>
      </c>
      <c r="D1050" s="86" t="s">
        <v>9</v>
      </c>
      <c r="E1050" s="86" t="s">
        <v>10</v>
      </c>
      <c r="F1050" s="132">
        <v>5193450.9060000004</v>
      </c>
      <c r="G1050" s="132">
        <v>1195792071.1064999</v>
      </c>
      <c r="H1050" s="130">
        <v>230.25</v>
      </c>
      <c r="I1050" s="133">
        <f t="shared" si="16"/>
        <v>148013350.82100001</v>
      </c>
    </row>
    <row r="1051" spans="1:9" x14ac:dyDescent="0.25">
      <c r="A1051" s="86">
        <v>111</v>
      </c>
      <c r="B1051" s="86">
        <v>29</v>
      </c>
      <c r="C1051" s="86">
        <v>3</v>
      </c>
      <c r="D1051" s="86" t="s">
        <v>9</v>
      </c>
      <c r="E1051" s="86" t="s">
        <v>10</v>
      </c>
      <c r="F1051" s="132">
        <v>2654878.5137999998</v>
      </c>
      <c r="G1051" s="132">
        <v>626551329.25680006</v>
      </c>
      <c r="H1051" s="130">
        <v>236</v>
      </c>
      <c r="I1051" s="133">
        <f t="shared" si="16"/>
        <v>76991476.900199994</v>
      </c>
    </row>
    <row r="1052" spans="1:9" x14ac:dyDescent="0.25">
      <c r="A1052" s="86">
        <v>111</v>
      </c>
      <c r="B1052" s="86">
        <v>23</v>
      </c>
      <c r="C1052" s="86">
        <v>4</v>
      </c>
      <c r="D1052" s="86" t="s">
        <v>9</v>
      </c>
      <c r="E1052" s="86" t="s">
        <v>10</v>
      </c>
      <c r="F1052" s="132">
        <v>445240.72340000002</v>
      </c>
      <c r="G1052" s="132">
        <v>57881294.042000003</v>
      </c>
      <c r="H1052" s="130">
        <v>130</v>
      </c>
      <c r="I1052" s="133">
        <f t="shared" si="16"/>
        <v>10240536.6382</v>
      </c>
    </row>
    <row r="1053" spans="1:9" x14ac:dyDescent="0.25">
      <c r="A1053" s="86">
        <v>111</v>
      </c>
      <c r="B1053" s="86">
        <v>23.5</v>
      </c>
      <c r="C1053" s="86">
        <v>4</v>
      </c>
      <c r="D1053" s="86" t="s">
        <v>9</v>
      </c>
      <c r="E1053" s="86" t="s">
        <v>10</v>
      </c>
      <c r="F1053" s="132">
        <v>1126188.2678</v>
      </c>
      <c r="G1053" s="132">
        <v>148093757.2157</v>
      </c>
      <c r="H1053" s="130">
        <v>131.5</v>
      </c>
      <c r="I1053" s="133">
        <f t="shared" si="16"/>
        <v>26465424.293299999</v>
      </c>
    </row>
    <row r="1054" spans="1:9" x14ac:dyDescent="0.25">
      <c r="A1054" s="86">
        <v>111</v>
      </c>
      <c r="B1054" s="86">
        <v>24</v>
      </c>
      <c r="C1054" s="86">
        <v>4</v>
      </c>
      <c r="D1054" s="86" t="s">
        <v>9</v>
      </c>
      <c r="E1054" s="86" t="s">
        <v>10</v>
      </c>
      <c r="F1054" s="132">
        <v>2041317.2768999999</v>
      </c>
      <c r="G1054" s="132">
        <v>255164659.61250001</v>
      </c>
      <c r="H1054" s="130">
        <v>125</v>
      </c>
      <c r="I1054" s="133">
        <f t="shared" si="16"/>
        <v>48991614.645599999</v>
      </c>
    </row>
    <row r="1055" spans="1:9" x14ac:dyDescent="0.25">
      <c r="A1055" s="86">
        <v>111</v>
      </c>
      <c r="B1055" s="86">
        <v>24.5</v>
      </c>
      <c r="C1055" s="86">
        <v>4</v>
      </c>
      <c r="D1055" s="86" t="s">
        <v>9</v>
      </c>
      <c r="E1055" s="86" t="s">
        <v>10</v>
      </c>
      <c r="F1055" s="132">
        <v>18058080.447500002</v>
      </c>
      <c r="G1055" s="132">
        <v>2407503285.2607002</v>
      </c>
      <c r="H1055" s="130">
        <v>133.32</v>
      </c>
      <c r="I1055" s="133">
        <f t="shared" si="16"/>
        <v>442422970.96375006</v>
      </c>
    </row>
    <row r="1056" spans="1:9" x14ac:dyDescent="0.25">
      <c r="A1056" s="86">
        <v>111</v>
      </c>
      <c r="B1056" s="86">
        <v>25</v>
      </c>
      <c r="C1056" s="86">
        <v>4</v>
      </c>
      <c r="D1056" s="86" t="s">
        <v>9</v>
      </c>
      <c r="E1056" s="86" t="s">
        <v>10</v>
      </c>
      <c r="F1056" s="132">
        <v>37997954.819300003</v>
      </c>
      <c r="G1056" s="132">
        <v>5496520484.8816004</v>
      </c>
      <c r="H1056" s="130">
        <v>144.65306122448999</v>
      </c>
      <c r="I1056" s="133">
        <f t="shared" si="16"/>
        <v>949948870.48250008</v>
      </c>
    </row>
    <row r="1057" spans="1:9" x14ac:dyDescent="0.25">
      <c r="A1057" s="86">
        <v>111</v>
      </c>
      <c r="B1057" s="86">
        <v>25.5</v>
      </c>
      <c r="C1057" s="86">
        <v>4</v>
      </c>
      <c r="D1057" s="86" t="s">
        <v>9</v>
      </c>
      <c r="E1057" s="86" t="s">
        <v>10</v>
      </c>
      <c r="F1057" s="132">
        <v>86740598.190400004</v>
      </c>
      <c r="G1057" s="132">
        <v>12608365522.676001</v>
      </c>
      <c r="H1057" s="130">
        <v>145.357142857143</v>
      </c>
      <c r="I1057" s="133">
        <f t="shared" si="16"/>
        <v>2211885253.8552003</v>
      </c>
    </row>
    <row r="1058" spans="1:9" x14ac:dyDescent="0.25">
      <c r="A1058" s="86">
        <v>111</v>
      </c>
      <c r="B1058" s="86">
        <v>26</v>
      </c>
      <c r="C1058" s="86">
        <v>4</v>
      </c>
      <c r="D1058" s="86" t="s">
        <v>9</v>
      </c>
      <c r="E1058" s="86" t="s">
        <v>10</v>
      </c>
      <c r="F1058" s="132">
        <v>73438678.664000005</v>
      </c>
      <c r="G1058" s="132">
        <v>12080662640.228001</v>
      </c>
      <c r="H1058" s="130">
        <v>164.5</v>
      </c>
      <c r="I1058" s="133">
        <f t="shared" si="16"/>
        <v>1909405645.2640002</v>
      </c>
    </row>
    <row r="1059" spans="1:9" x14ac:dyDescent="0.25">
      <c r="A1059" s="86">
        <v>111</v>
      </c>
      <c r="B1059" s="86">
        <v>26.5</v>
      </c>
      <c r="C1059" s="86">
        <v>4</v>
      </c>
      <c r="D1059" s="86" t="s">
        <v>9</v>
      </c>
      <c r="E1059" s="86" t="s">
        <v>10</v>
      </c>
      <c r="F1059" s="132">
        <v>81559431.057600006</v>
      </c>
      <c r="G1059" s="132">
        <v>13761044695.339199</v>
      </c>
      <c r="H1059" s="130">
        <v>168.72413793103399</v>
      </c>
      <c r="I1059" s="133">
        <f t="shared" si="16"/>
        <v>2161324923.0264001</v>
      </c>
    </row>
    <row r="1060" spans="1:9" x14ac:dyDescent="0.25">
      <c r="A1060" s="86">
        <v>111</v>
      </c>
      <c r="B1060" s="86">
        <v>27</v>
      </c>
      <c r="C1060" s="86">
        <v>4</v>
      </c>
      <c r="D1060" s="86" t="s">
        <v>9</v>
      </c>
      <c r="E1060" s="86" t="s">
        <v>10</v>
      </c>
      <c r="F1060" s="132">
        <v>59317914.689999998</v>
      </c>
      <c r="G1060" s="132">
        <v>10374703279.281</v>
      </c>
      <c r="H1060" s="130">
        <v>174.9</v>
      </c>
      <c r="I1060" s="133">
        <f t="shared" si="16"/>
        <v>1601583696.6299999</v>
      </c>
    </row>
    <row r="1061" spans="1:9" x14ac:dyDescent="0.25">
      <c r="A1061" s="86">
        <v>111</v>
      </c>
      <c r="B1061" s="86">
        <v>27.5</v>
      </c>
      <c r="C1061" s="86">
        <v>4</v>
      </c>
      <c r="D1061" s="86" t="s">
        <v>9</v>
      </c>
      <c r="E1061" s="86" t="s">
        <v>10</v>
      </c>
      <c r="F1061" s="132">
        <v>40329044.792400002</v>
      </c>
      <c r="G1061" s="132">
        <v>8145432969.9932003</v>
      </c>
      <c r="H1061" s="130">
        <v>201.97435897435901</v>
      </c>
      <c r="I1061" s="133">
        <f t="shared" si="16"/>
        <v>1109048731.7910001</v>
      </c>
    </row>
    <row r="1062" spans="1:9" x14ac:dyDescent="0.25">
      <c r="A1062" s="86">
        <v>111</v>
      </c>
      <c r="B1062" s="86">
        <v>28</v>
      </c>
      <c r="C1062" s="86">
        <v>4</v>
      </c>
      <c r="D1062" s="86" t="s">
        <v>9</v>
      </c>
      <c r="E1062" s="86" t="s">
        <v>10</v>
      </c>
      <c r="F1062" s="132">
        <v>50809003.278200001</v>
      </c>
      <c r="G1062" s="132">
        <v>10754966228.7948</v>
      </c>
      <c r="H1062" s="130">
        <v>211.67441860465101</v>
      </c>
      <c r="I1062" s="133">
        <f t="shared" si="16"/>
        <v>1422652091.7895999</v>
      </c>
    </row>
    <row r="1063" spans="1:9" x14ac:dyDescent="0.25">
      <c r="A1063" s="86">
        <v>111</v>
      </c>
      <c r="B1063" s="86">
        <v>28.5</v>
      </c>
      <c r="C1063" s="86">
        <v>4</v>
      </c>
      <c r="D1063" s="86" t="s">
        <v>9</v>
      </c>
      <c r="E1063" s="86" t="s">
        <v>10</v>
      </c>
      <c r="F1063" s="132">
        <v>28563979.982999999</v>
      </c>
      <c r="G1063" s="132">
        <v>6404823329.8245001</v>
      </c>
      <c r="H1063" s="130">
        <v>224.227272727273</v>
      </c>
      <c r="I1063" s="133">
        <f t="shared" si="16"/>
        <v>814073429.51549995</v>
      </c>
    </row>
    <row r="1064" spans="1:9" x14ac:dyDescent="0.25">
      <c r="A1064" s="86">
        <v>111</v>
      </c>
      <c r="B1064" s="86">
        <v>29</v>
      </c>
      <c r="C1064" s="86">
        <v>4</v>
      </c>
      <c r="D1064" s="86" t="s">
        <v>9</v>
      </c>
      <c r="E1064" s="86" t="s">
        <v>10</v>
      </c>
      <c r="F1064" s="132">
        <v>9292074.7982999999</v>
      </c>
      <c r="G1064" s="132">
        <v>2192929652.3987999</v>
      </c>
      <c r="H1064" s="130">
        <v>236</v>
      </c>
      <c r="I1064" s="133">
        <f t="shared" si="16"/>
        <v>269470169.15069997</v>
      </c>
    </row>
    <row r="1065" spans="1:9" x14ac:dyDescent="0.25">
      <c r="A1065" s="86">
        <v>111</v>
      </c>
      <c r="B1065" s="86">
        <v>29.5</v>
      </c>
      <c r="C1065" s="86">
        <v>4</v>
      </c>
      <c r="D1065" s="86" t="s">
        <v>9</v>
      </c>
      <c r="E1065" s="86" t="s">
        <v>10</v>
      </c>
      <c r="F1065" s="132">
        <v>6673902.5599999996</v>
      </c>
      <c r="G1065" s="132">
        <v>1629767005.152</v>
      </c>
      <c r="H1065" s="130">
        <v>244.2</v>
      </c>
      <c r="I1065" s="133">
        <f t="shared" si="16"/>
        <v>196880125.51999998</v>
      </c>
    </row>
    <row r="1066" spans="1:9" x14ac:dyDescent="0.25">
      <c r="A1066" s="86">
        <v>111</v>
      </c>
      <c r="B1066" s="86">
        <v>31.5</v>
      </c>
      <c r="C1066" s="86">
        <v>4</v>
      </c>
      <c r="D1066" s="86" t="s">
        <v>9</v>
      </c>
      <c r="E1066" s="86" t="s">
        <v>10</v>
      </c>
      <c r="F1066" s="132">
        <v>1372605.9399000001</v>
      </c>
      <c r="G1066" s="132">
        <v>403546146.33060002</v>
      </c>
      <c r="H1066" s="130">
        <v>294</v>
      </c>
      <c r="I1066" s="133">
        <f t="shared" si="16"/>
        <v>43237087.106850006</v>
      </c>
    </row>
    <row r="1067" spans="1:9" x14ac:dyDescent="0.25">
      <c r="A1067" s="86">
        <v>111</v>
      </c>
      <c r="B1067" s="86">
        <v>24.5</v>
      </c>
      <c r="C1067" s="86">
        <v>5</v>
      </c>
      <c r="D1067" s="86" t="s">
        <v>9</v>
      </c>
      <c r="E1067" s="86" t="s">
        <v>10</v>
      </c>
      <c r="F1067" s="132">
        <v>13001817.9222</v>
      </c>
      <c r="G1067" s="132">
        <v>1939437840.0615001</v>
      </c>
      <c r="H1067" s="130">
        <v>149.166666666667</v>
      </c>
      <c r="I1067" s="133">
        <f t="shared" si="16"/>
        <v>318544539.09390002</v>
      </c>
    </row>
    <row r="1068" spans="1:9" x14ac:dyDescent="0.25">
      <c r="A1068" s="86">
        <v>111</v>
      </c>
      <c r="B1068" s="86">
        <v>25</v>
      </c>
      <c r="C1068" s="86">
        <v>5</v>
      </c>
      <c r="D1068" s="86" t="s">
        <v>9</v>
      </c>
      <c r="E1068" s="86" t="s">
        <v>10</v>
      </c>
      <c r="F1068" s="132">
        <v>24039522.436700001</v>
      </c>
      <c r="G1068" s="132">
        <v>3530707924.3320999</v>
      </c>
      <c r="H1068" s="130">
        <v>146.870967741935</v>
      </c>
      <c r="I1068" s="133">
        <f t="shared" si="16"/>
        <v>600988060.91750002</v>
      </c>
    </row>
    <row r="1069" spans="1:9" x14ac:dyDescent="0.25">
      <c r="A1069" s="86">
        <v>111</v>
      </c>
      <c r="B1069" s="86">
        <v>25.5</v>
      </c>
      <c r="C1069" s="86">
        <v>5</v>
      </c>
      <c r="D1069" s="86" t="s">
        <v>9</v>
      </c>
      <c r="E1069" s="86" t="s">
        <v>10</v>
      </c>
      <c r="F1069" s="132">
        <v>33634109.502400003</v>
      </c>
      <c r="G1069" s="132">
        <v>5047771749.7944002</v>
      </c>
      <c r="H1069" s="130">
        <v>150.07894736842101</v>
      </c>
      <c r="I1069" s="133">
        <f t="shared" si="16"/>
        <v>857669792.31120014</v>
      </c>
    </row>
    <row r="1070" spans="1:9" x14ac:dyDescent="0.25">
      <c r="A1070" s="86">
        <v>111</v>
      </c>
      <c r="B1070" s="86">
        <v>26</v>
      </c>
      <c r="C1070" s="86">
        <v>5</v>
      </c>
      <c r="D1070" s="86" t="s">
        <v>9</v>
      </c>
      <c r="E1070" s="86" t="s">
        <v>10</v>
      </c>
      <c r="F1070" s="132">
        <v>152385258.22780001</v>
      </c>
      <c r="G1070" s="132">
        <v>25393259115.044601</v>
      </c>
      <c r="H1070" s="130">
        <v>166.63855421686699</v>
      </c>
      <c r="I1070" s="133">
        <f t="shared" si="16"/>
        <v>3962016713.9228001</v>
      </c>
    </row>
    <row r="1071" spans="1:9" x14ac:dyDescent="0.25">
      <c r="A1071" s="86">
        <v>111</v>
      </c>
      <c r="B1071" s="86">
        <v>26.5</v>
      </c>
      <c r="C1071" s="86">
        <v>5</v>
      </c>
      <c r="D1071" s="86" t="s">
        <v>9</v>
      </c>
      <c r="E1071" s="86" t="s">
        <v>10</v>
      </c>
      <c r="F1071" s="132">
        <v>230616322.3008</v>
      </c>
      <c r="G1071" s="132">
        <v>39360393935.452797</v>
      </c>
      <c r="H1071" s="130">
        <v>170.67479674796701</v>
      </c>
      <c r="I1071" s="133">
        <f t="shared" si="16"/>
        <v>6111332540.9712</v>
      </c>
    </row>
    <row r="1072" spans="1:9" x14ac:dyDescent="0.25">
      <c r="A1072" s="86">
        <v>111</v>
      </c>
      <c r="B1072" s="86">
        <v>27</v>
      </c>
      <c r="C1072" s="86">
        <v>5</v>
      </c>
      <c r="D1072" s="86" t="s">
        <v>9</v>
      </c>
      <c r="E1072" s="86" t="s">
        <v>10</v>
      </c>
      <c r="F1072" s="132">
        <v>174987848.3355</v>
      </c>
      <c r="G1072" s="132">
        <v>32788965976.808998</v>
      </c>
      <c r="H1072" s="130">
        <v>187.378531073446</v>
      </c>
      <c r="I1072" s="133">
        <f t="shared" si="16"/>
        <v>4724671905.0585003</v>
      </c>
    </row>
    <row r="1073" spans="1:9" x14ac:dyDescent="0.25">
      <c r="A1073" s="86">
        <v>111</v>
      </c>
      <c r="B1073" s="86">
        <v>27.5</v>
      </c>
      <c r="C1073" s="86">
        <v>5</v>
      </c>
      <c r="D1073" s="86" t="s">
        <v>9</v>
      </c>
      <c r="E1073" s="86" t="s">
        <v>10</v>
      </c>
      <c r="F1073" s="132">
        <v>226463097.68040001</v>
      </c>
      <c r="G1073" s="132">
        <v>43511937096.784798</v>
      </c>
      <c r="H1073" s="130">
        <v>192.13698630137</v>
      </c>
      <c r="I1073" s="133">
        <f t="shared" si="16"/>
        <v>6227735186.2110004</v>
      </c>
    </row>
    <row r="1074" spans="1:9" x14ac:dyDescent="0.25">
      <c r="A1074" s="86">
        <v>111</v>
      </c>
      <c r="B1074" s="86">
        <v>28</v>
      </c>
      <c r="C1074" s="86">
        <v>5</v>
      </c>
      <c r="D1074" s="86" t="s">
        <v>9</v>
      </c>
      <c r="E1074" s="86" t="s">
        <v>10</v>
      </c>
      <c r="F1074" s="132">
        <v>255226621.11840001</v>
      </c>
      <c r="G1074" s="132">
        <v>53520786127.583</v>
      </c>
      <c r="H1074" s="130">
        <v>209.69907407407399</v>
      </c>
      <c r="I1074" s="133">
        <f t="shared" si="16"/>
        <v>7146345391.3151999</v>
      </c>
    </row>
    <row r="1075" spans="1:9" x14ac:dyDescent="0.25">
      <c r="A1075" s="86">
        <v>111</v>
      </c>
      <c r="B1075" s="86">
        <v>28.5</v>
      </c>
      <c r="C1075" s="86">
        <v>5</v>
      </c>
      <c r="D1075" s="86" t="s">
        <v>9</v>
      </c>
      <c r="E1075" s="86" t="s">
        <v>10</v>
      </c>
      <c r="F1075" s="132">
        <v>328485769.80449998</v>
      </c>
      <c r="G1075" s="132">
        <v>74006675410.5</v>
      </c>
      <c r="H1075" s="130">
        <v>225.296442687747</v>
      </c>
      <c r="I1075" s="133">
        <f t="shared" si="16"/>
        <v>9361844439.4282494</v>
      </c>
    </row>
    <row r="1076" spans="1:9" x14ac:dyDescent="0.25">
      <c r="A1076" s="86">
        <v>111</v>
      </c>
      <c r="B1076" s="86">
        <v>29</v>
      </c>
      <c r="C1076" s="86">
        <v>5</v>
      </c>
      <c r="D1076" s="86" t="s">
        <v>9</v>
      </c>
      <c r="E1076" s="86" t="s">
        <v>10</v>
      </c>
      <c r="F1076" s="132">
        <v>237611626.9851</v>
      </c>
      <c r="G1076" s="132">
        <v>56939179485.468597</v>
      </c>
      <c r="H1076" s="130">
        <v>239.631284916201</v>
      </c>
      <c r="I1076" s="133">
        <f t="shared" si="16"/>
        <v>6890737182.5678997</v>
      </c>
    </row>
    <row r="1077" spans="1:9" x14ac:dyDescent="0.25">
      <c r="A1077" s="86">
        <v>111</v>
      </c>
      <c r="B1077" s="86">
        <v>29.5</v>
      </c>
      <c r="C1077" s="86">
        <v>5</v>
      </c>
      <c r="D1077" s="86" t="s">
        <v>9</v>
      </c>
      <c r="E1077" s="86" t="s">
        <v>10</v>
      </c>
      <c r="F1077" s="132">
        <v>221573564.99200001</v>
      </c>
      <c r="G1077" s="132">
        <v>55269256660.384003</v>
      </c>
      <c r="H1077" s="130">
        <v>249.43975903614501</v>
      </c>
      <c r="I1077" s="133">
        <f t="shared" si="16"/>
        <v>6536420167.2639999</v>
      </c>
    </row>
    <row r="1078" spans="1:9" x14ac:dyDescent="0.25">
      <c r="A1078" s="86">
        <v>111</v>
      </c>
      <c r="B1078" s="86">
        <v>30</v>
      </c>
      <c r="C1078" s="86">
        <v>5</v>
      </c>
      <c r="D1078" s="86" t="s">
        <v>9</v>
      </c>
      <c r="E1078" s="86" t="s">
        <v>10</v>
      </c>
      <c r="F1078" s="132">
        <v>163519936.05419999</v>
      </c>
      <c r="G1078" s="132">
        <v>43190885589.192001</v>
      </c>
      <c r="H1078" s="130">
        <v>264.13223140495899</v>
      </c>
      <c r="I1078" s="133">
        <f t="shared" si="16"/>
        <v>4905598081.6259995</v>
      </c>
    </row>
    <row r="1079" spans="1:9" x14ac:dyDescent="0.25">
      <c r="A1079" s="86">
        <v>111</v>
      </c>
      <c r="B1079" s="86">
        <v>30.5</v>
      </c>
      <c r="C1079" s="86">
        <v>5</v>
      </c>
      <c r="D1079" s="86" t="s">
        <v>9</v>
      </c>
      <c r="E1079" s="86" t="s">
        <v>10</v>
      </c>
      <c r="F1079" s="132">
        <v>113605025.5913</v>
      </c>
      <c r="G1079" s="132">
        <v>31102247792.7822</v>
      </c>
      <c r="H1079" s="130">
        <v>273.77528089887602</v>
      </c>
      <c r="I1079" s="133">
        <f t="shared" si="16"/>
        <v>3464953280.5346498</v>
      </c>
    </row>
    <row r="1080" spans="1:9" x14ac:dyDescent="0.25">
      <c r="A1080" s="86">
        <v>111</v>
      </c>
      <c r="B1080" s="86">
        <v>31</v>
      </c>
      <c r="C1080" s="86">
        <v>5</v>
      </c>
      <c r="D1080" s="86" t="s">
        <v>9</v>
      </c>
      <c r="E1080" s="86" t="s">
        <v>10</v>
      </c>
      <c r="F1080" s="132">
        <v>36041504.6404</v>
      </c>
      <c r="G1080" s="132">
        <v>10078749333.368999</v>
      </c>
      <c r="H1080" s="130">
        <v>279.642857142857</v>
      </c>
      <c r="I1080" s="133">
        <f t="shared" si="16"/>
        <v>1117286643.8524001</v>
      </c>
    </row>
    <row r="1081" spans="1:9" x14ac:dyDescent="0.25">
      <c r="A1081" s="86">
        <v>111</v>
      </c>
      <c r="B1081" s="86">
        <v>31.5</v>
      </c>
      <c r="C1081" s="86">
        <v>5</v>
      </c>
      <c r="D1081" s="86" t="s">
        <v>9</v>
      </c>
      <c r="E1081" s="86" t="s">
        <v>10</v>
      </c>
      <c r="F1081" s="132">
        <v>27452118.798</v>
      </c>
      <c r="G1081" s="132">
        <v>7841697734.6486998</v>
      </c>
      <c r="H1081" s="130">
        <v>285.64999999999998</v>
      </c>
      <c r="I1081" s="133">
        <f t="shared" si="16"/>
        <v>864741742.13699996</v>
      </c>
    </row>
    <row r="1082" spans="1:9" x14ac:dyDescent="0.25">
      <c r="A1082" s="86">
        <v>111</v>
      </c>
      <c r="B1082" s="86">
        <v>32</v>
      </c>
      <c r="C1082" s="86">
        <v>5</v>
      </c>
      <c r="D1082" s="86" t="s">
        <v>9</v>
      </c>
      <c r="E1082" s="86" t="s">
        <v>10</v>
      </c>
      <c r="F1082" s="132">
        <v>5743622.5152000003</v>
      </c>
      <c r="G1082" s="132">
        <v>1651291473.1199999</v>
      </c>
      <c r="H1082" s="130">
        <v>287.5</v>
      </c>
      <c r="I1082" s="133">
        <f t="shared" si="16"/>
        <v>183795920.48640001</v>
      </c>
    </row>
    <row r="1083" spans="1:9" x14ac:dyDescent="0.25">
      <c r="A1083" s="86">
        <v>111</v>
      </c>
      <c r="B1083" s="86">
        <v>32.5</v>
      </c>
      <c r="C1083" s="86">
        <v>5</v>
      </c>
      <c r="D1083" s="86" t="s">
        <v>9</v>
      </c>
      <c r="E1083" s="86" t="s">
        <v>10</v>
      </c>
      <c r="F1083" s="132">
        <v>1523683.0456999999</v>
      </c>
      <c r="G1083" s="132">
        <v>510433820.30949998</v>
      </c>
      <c r="H1083" s="130">
        <v>335</v>
      </c>
      <c r="I1083" s="133">
        <f t="shared" si="16"/>
        <v>49519698.985249996</v>
      </c>
    </row>
    <row r="1084" spans="1:9" x14ac:dyDescent="0.25">
      <c r="A1084" s="86">
        <v>111</v>
      </c>
      <c r="B1084" s="86">
        <v>35</v>
      </c>
      <c r="C1084" s="86">
        <v>5</v>
      </c>
      <c r="D1084" s="86" t="s">
        <v>9</v>
      </c>
      <c r="E1084" s="86" t="s">
        <v>10</v>
      </c>
      <c r="F1084" s="132">
        <v>1872431.9844</v>
      </c>
      <c r="G1084" s="132">
        <v>681565242.32159996</v>
      </c>
      <c r="H1084" s="130">
        <v>364</v>
      </c>
      <c r="I1084" s="133">
        <f t="shared" si="16"/>
        <v>65535119.453999996</v>
      </c>
    </row>
    <row r="1085" spans="1:9" x14ac:dyDescent="0.25">
      <c r="A1085" s="86">
        <v>111</v>
      </c>
      <c r="B1085" s="86">
        <v>25</v>
      </c>
      <c r="C1085" s="86">
        <v>6</v>
      </c>
      <c r="D1085" s="86" t="s">
        <v>9</v>
      </c>
      <c r="E1085" s="86" t="s">
        <v>10</v>
      </c>
      <c r="F1085" s="132">
        <v>3877342.3284999998</v>
      </c>
      <c r="G1085" s="132">
        <v>569969322.2895</v>
      </c>
      <c r="H1085" s="130">
        <v>147</v>
      </c>
      <c r="I1085" s="133">
        <f t="shared" si="16"/>
        <v>96933558.212499991</v>
      </c>
    </row>
    <row r="1086" spans="1:9" x14ac:dyDescent="0.25">
      <c r="A1086" s="86">
        <v>111</v>
      </c>
      <c r="B1086" s="86">
        <v>25.5</v>
      </c>
      <c r="C1086" s="86">
        <v>6</v>
      </c>
      <c r="D1086" s="86" t="s">
        <v>9</v>
      </c>
      <c r="E1086" s="86" t="s">
        <v>10</v>
      </c>
      <c r="F1086" s="132">
        <v>7965973.3032</v>
      </c>
      <c r="G1086" s="132">
        <v>1290487675.1184001</v>
      </c>
      <c r="H1086" s="130">
        <v>162</v>
      </c>
      <c r="I1086" s="133">
        <f t="shared" si="16"/>
        <v>203132319.23159999</v>
      </c>
    </row>
    <row r="1087" spans="1:9" x14ac:dyDescent="0.25">
      <c r="A1087" s="86">
        <v>111</v>
      </c>
      <c r="B1087" s="86">
        <v>26</v>
      </c>
      <c r="C1087" s="86">
        <v>6</v>
      </c>
      <c r="D1087" s="86" t="s">
        <v>9</v>
      </c>
      <c r="E1087" s="86" t="s">
        <v>10</v>
      </c>
      <c r="F1087" s="132">
        <v>26621521.015700001</v>
      </c>
      <c r="G1087" s="132">
        <v>4499037051.6533003</v>
      </c>
      <c r="H1087" s="130">
        <v>169</v>
      </c>
      <c r="I1087" s="133">
        <f t="shared" si="16"/>
        <v>692159546.40820003</v>
      </c>
    </row>
    <row r="1088" spans="1:9" x14ac:dyDescent="0.25">
      <c r="A1088" s="86">
        <v>111</v>
      </c>
      <c r="B1088" s="86">
        <v>26.5</v>
      </c>
      <c r="C1088" s="86">
        <v>6</v>
      </c>
      <c r="D1088" s="86" t="s">
        <v>9</v>
      </c>
      <c r="E1088" s="86" t="s">
        <v>10</v>
      </c>
      <c r="F1088" s="132">
        <v>39373518.441600002</v>
      </c>
      <c r="G1088" s="132">
        <v>7267226546.6496</v>
      </c>
      <c r="H1088" s="130">
        <v>184.57142857142901</v>
      </c>
      <c r="I1088" s="133">
        <f t="shared" si="16"/>
        <v>1043398238.7024001</v>
      </c>
    </row>
    <row r="1089" spans="1:9" x14ac:dyDescent="0.25">
      <c r="A1089" s="86">
        <v>111</v>
      </c>
      <c r="B1089" s="86">
        <v>27</v>
      </c>
      <c r="C1089" s="86">
        <v>6</v>
      </c>
      <c r="D1089" s="86" t="s">
        <v>9</v>
      </c>
      <c r="E1089" s="86" t="s">
        <v>10</v>
      </c>
      <c r="F1089" s="132">
        <v>103806350.7075</v>
      </c>
      <c r="G1089" s="132">
        <v>18043521016.786499</v>
      </c>
      <c r="H1089" s="130">
        <v>173.81904761904801</v>
      </c>
      <c r="I1089" s="133">
        <f t="shared" si="16"/>
        <v>2802771469.1025</v>
      </c>
    </row>
    <row r="1090" spans="1:9" x14ac:dyDescent="0.25">
      <c r="A1090" s="86">
        <v>111</v>
      </c>
      <c r="B1090" s="86">
        <v>27.5</v>
      </c>
      <c r="C1090" s="86">
        <v>6</v>
      </c>
      <c r="D1090" s="86" t="s">
        <v>9</v>
      </c>
      <c r="E1090" s="86" t="s">
        <v>10</v>
      </c>
      <c r="F1090" s="132">
        <v>72385465.011999995</v>
      </c>
      <c r="G1090" s="132">
        <v>14450206972.538401</v>
      </c>
      <c r="H1090" s="130">
        <v>199.62857142857101</v>
      </c>
      <c r="I1090" s="133">
        <f t="shared" si="16"/>
        <v>1990600287.8299999</v>
      </c>
    </row>
    <row r="1091" spans="1:9" x14ac:dyDescent="0.25">
      <c r="A1091" s="86">
        <v>111</v>
      </c>
      <c r="B1091" s="86">
        <v>28</v>
      </c>
      <c r="C1091" s="86">
        <v>6</v>
      </c>
      <c r="D1091" s="86" t="s">
        <v>9</v>
      </c>
      <c r="E1091" s="86" t="s">
        <v>10</v>
      </c>
      <c r="F1091" s="132">
        <v>126431705.8318</v>
      </c>
      <c r="G1091" s="132">
        <v>26211537667.9142</v>
      </c>
      <c r="H1091" s="130">
        <v>207.317757009346</v>
      </c>
      <c r="I1091" s="133">
        <f t="shared" ref="I1091:I1154" si="17">B1091*F1091</f>
        <v>3540087763.2904</v>
      </c>
    </row>
    <row r="1092" spans="1:9" x14ac:dyDescent="0.25">
      <c r="A1092" s="86">
        <v>111</v>
      </c>
      <c r="B1092" s="86">
        <v>28.5</v>
      </c>
      <c r="C1092" s="86">
        <v>6</v>
      </c>
      <c r="D1092" s="86" t="s">
        <v>9</v>
      </c>
      <c r="E1092" s="86" t="s">
        <v>10</v>
      </c>
      <c r="F1092" s="132">
        <v>81796851.769500002</v>
      </c>
      <c r="G1092" s="132">
        <v>18939217091.455502</v>
      </c>
      <c r="H1092" s="130">
        <v>231.53968253968301</v>
      </c>
      <c r="I1092" s="133">
        <f t="shared" si="17"/>
        <v>2331210275.4307499</v>
      </c>
    </row>
    <row r="1093" spans="1:9" x14ac:dyDescent="0.25">
      <c r="A1093" s="86">
        <v>111</v>
      </c>
      <c r="B1093" s="86">
        <v>29</v>
      </c>
      <c r="C1093" s="86">
        <v>6</v>
      </c>
      <c r="D1093" s="86" t="s">
        <v>9</v>
      </c>
      <c r="E1093" s="86" t="s">
        <v>10</v>
      </c>
      <c r="F1093" s="132">
        <v>189823813.7367</v>
      </c>
      <c r="G1093" s="132">
        <v>45394440268.209297</v>
      </c>
      <c r="H1093" s="130">
        <v>239.13986013985999</v>
      </c>
      <c r="I1093" s="133">
        <f t="shared" si="17"/>
        <v>5504890598.3642998</v>
      </c>
    </row>
    <row r="1094" spans="1:9" x14ac:dyDescent="0.25">
      <c r="A1094" s="86">
        <v>111</v>
      </c>
      <c r="B1094" s="86">
        <v>29.5</v>
      </c>
      <c r="C1094" s="86">
        <v>6</v>
      </c>
      <c r="D1094" s="86" t="s">
        <v>9</v>
      </c>
      <c r="E1094" s="86" t="s">
        <v>10</v>
      </c>
      <c r="F1094" s="132">
        <v>154834539.39199999</v>
      </c>
      <c r="G1094" s="132">
        <v>38980930072.447998</v>
      </c>
      <c r="H1094" s="130">
        <v>251.758620689655</v>
      </c>
      <c r="I1094" s="133">
        <f t="shared" si="17"/>
        <v>4567618912.0640001</v>
      </c>
    </row>
    <row r="1095" spans="1:9" x14ac:dyDescent="0.25">
      <c r="A1095" s="86">
        <v>111</v>
      </c>
      <c r="B1095" s="86">
        <v>30</v>
      </c>
      <c r="C1095" s="86">
        <v>6</v>
      </c>
      <c r="D1095" s="86" t="s">
        <v>9</v>
      </c>
      <c r="E1095" s="86" t="s">
        <v>10</v>
      </c>
      <c r="F1095" s="132">
        <v>160817127.1938</v>
      </c>
      <c r="G1095" s="132">
        <v>43008445991.114998</v>
      </c>
      <c r="H1095" s="130">
        <v>267.43697478991601</v>
      </c>
      <c r="I1095" s="133">
        <f t="shared" si="17"/>
        <v>4824513815.8140001</v>
      </c>
    </row>
    <row r="1096" spans="1:9" x14ac:dyDescent="0.25">
      <c r="A1096" s="86">
        <v>111</v>
      </c>
      <c r="B1096" s="86">
        <v>30.5</v>
      </c>
      <c r="C1096" s="86">
        <v>6</v>
      </c>
      <c r="D1096" s="86" t="s">
        <v>9</v>
      </c>
      <c r="E1096" s="86" t="s">
        <v>10</v>
      </c>
      <c r="F1096" s="132">
        <v>90628728.280699998</v>
      </c>
      <c r="G1096" s="132">
        <v>24659949319.082298</v>
      </c>
      <c r="H1096" s="130">
        <v>272.09859154929597</v>
      </c>
      <c r="I1096" s="133">
        <f t="shared" si="17"/>
        <v>2764176212.5613499</v>
      </c>
    </row>
    <row r="1097" spans="1:9" x14ac:dyDescent="0.25">
      <c r="A1097" s="86">
        <v>111</v>
      </c>
      <c r="B1097" s="86">
        <v>31</v>
      </c>
      <c r="C1097" s="86">
        <v>6</v>
      </c>
      <c r="D1097" s="86" t="s">
        <v>9</v>
      </c>
      <c r="E1097" s="86" t="s">
        <v>10</v>
      </c>
      <c r="F1097" s="132">
        <v>57923846.743500002</v>
      </c>
      <c r="G1097" s="132">
        <v>16065500693.4583</v>
      </c>
      <c r="H1097" s="130">
        <v>277.35555555555601</v>
      </c>
      <c r="I1097" s="133">
        <f t="shared" si="17"/>
        <v>1795639249.0485001</v>
      </c>
    </row>
    <row r="1098" spans="1:9" x14ac:dyDescent="0.25">
      <c r="A1098" s="86">
        <v>111</v>
      </c>
      <c r="B1098" s="86">
        <v>31.5</v>
      </c>
      <c r="C1098" s="86">
        <v>6</v>
      </c>
      <c r="D1098" s="86" t="s">
        <v>9</v>
      </c>
      <c r="E1098" s="86" t="s">
        <v>10</v>
      </c>
      <c r="F1098" s="132">
        <v>16471271.2788</v>
      </c>
      <c r="G1098" s="132">
        <v>4841181150.0272999</v>
      </c>
      <c r="H1098" s="130">
        <v>293.91666666666703</v>
      </c>
      <c r="I1098" s="133">
        <f t="shared" si="17"/>
        <v>518845045.28219998</v>
      </c>
    </row>
    <row r="1099" spans="1:9" x14ac:dyDescent="0.25">
      <c r="A1099" s="86">
        <v>111</v>
      </c>
      <c r="B1099" s="86">
        <v>32</v>
      </c>
      <c r="C1099" s="86">
        <v>6</v>
      </c>
      <c r="D1099" s="86" t="s">
        <v>9</v>
      </c>
      <c r="E1099" s="86" t="s">
        <v>10</v>
      </c>
      <c r="F1099" s="132">
        <v>8615433.7728000004</v>
      </c>
      <c r="G1099" s="132">
        <v>2670784469.5679998</v>
      </c>
      <c r="H1099" s="130">
        <v>310</v>
      </c>
      <c r="I1099" s="133">
        <f t="shared" si="17"/>
        <v>275693880.72960001</v>
      </c>
    </row>
    <row r="1100" spans="1:9" x14ac:dyDescent="0.25">
      <c r="A1100" s="86">
        <v>111</v>
      </c>
      <c r="B1100" s="86">
        <v>32.5</v>
      </c>
      <c r="C1100" s="86">
        <v>6</v>
      </c>
      <c r="D1100" s="86" t="s">
        <v>9</v>
      </c>
      <c r="E1100" s="86" t="s">
        <v>10</v>
      </c>
      <c r="F1100" s="132">
        <v>6094732.1827999996</v>
      </c>
      <c r="G1100" s="132">
        <v>1900032757.9879</v>
      </c>
      <c r="H1100" s="130">
        <v>311.75</v>
      </c>
      <c r="I1100" s="133">
        <f t="shared" si="17"/>
        <v>198078795.94099998</v>
      </c>
    </row>
    <row r="1101" spans="1:9" x14ac:dyDescent="0.25">
      <c r="A1101" s="86">
        <v>111</v>
      </c>
      <c r="B1101" s="86">
        <v>33</v>
      </c>
      <c r="C1101" s="86">
        <v>6</v>
      </c>
      <c r="D1101" s="86" t="s">
        <v>9</v>
      </c>
      <c r="E1101" s="86" t="s">
        <v>10</v>
      </c>
      <c r="F1101" s="132">
        <v>6961628.6311999997</v>
      </c>
      <c r="G1101" s="132">
        <v>2393059841.9749999</v>
      </c>
      <c r="H1101" s="130">
        <v>343.75</v>
      </c>
      <c r="I1101" s="133">
        <f t="shared" si="17"/>
        <v>229733744.82959998</v>
      </c>
    </row>
    <row r="1102" spans="1:9" x14ac:dyDescent="0.25">
      <c r="A1102" s="86">
        <v>111</v>
      </c>
      <c r="B1102" s="86">
        <v>33.5</v>
      </c>
      <c r="C1102" s="86">
        <v>6</v>
      </c>
      <c r="D1102" s="86" t="s">
        <v>9</v>
      </c>
      <c r="E1102" s="86" t="s">
        <v>10</v>
      </c>
      <c r="F1102" s="132">
        <v>4312516.5176999997</v>
      </c>
      <c r="G1102" s="132">
        <v>1388630318.6993999</v>
      </c>
      <c r="H1102" s="130">
        <v>322</v>
      </c>
      <c r="I1102" s="133">
        <f t="shared" si="17"/>
        <v>144469303.34294999</v>
      </c>
    </row>
    <row r="1103" spans="1:9" x14ac:dyDescent="0.25">
      <c r="A1103" s="86">
        <v>111</v>
      </c>
      <c r="B1103" s="86">
        <v>26</v>
      </c>
      <c r="C1103" s="86">
        <v>7</v>
      </c>
      <c r="D1103" s="86" t="s">
        <v>9</v>
      </c>
      <c r="E1103" s="86" t="s">
        <v>10</v>
      </c>
      <c r="F1103" s="132">
        <v>4589917.4165000003</v>
      </c>
      <c r="G1103" s="132">
        <v>780285960.80499995</v>
      </c>
      <c r="H1103" s="130">
        <v>170</v>
      </c>
      <c r="I1103" s="133">
        <f t="shared" si="17"/>
        <v>119337852.82900001</v>
      </c>
    </row>
    <row r="1104" spans="1:9" x14ac:dyDescent="0.25">
      <c r="A1104" s="86">
        <v>111</v>
      </c>
      <c r="B1104" s="86">
        <v>27</v>
      </c>
      <c r="C1104" s="86">
        <v>7</v>
      </c>
      <c r="D1104" s="86" t="s">
        <v>9</v>
      </c>
      <c r="E1104" s="86" t="s">
        <v>10</v>
      </c>
      <c r="F1104" s="132">
        <v>24715797.787500001</v>
      </c>
      <c r="G1104" s="132">
        <v>4099856536.9905</v>
      </c>
      <c r="H1104" s="130">
        <v>165.88</v>
      </c>
      <c r="I1104" s="133">
        <f t="shared" si="17"/>
        <v>667326540.26250005</v>
      </c>
    </row>
    <row r="1105" spans="1:9" x14ac:dyDescent="0.25">
      <c r="A1105" s="86">
        <v>111</v>
      </c>
      <c r="B1105" s="86">
        <v>27.5</v>
      </c>
      <c r="C1105" s="86">
        <v>7</v>
      </c>
      <c r="D1105" s="86" t="s">
        <v>9</v>
      </c>
      <c r="E1105" s="86" t="s">
        <v>10</v>
      </c>
      <c r="F1105" s="132">
        <v>15511171.073999999</v>
      </c>
      <c r="G1105" s="132">
        <v>3118779463.9456</v>
      </c>
      <c r="H1105" s="130">
        <v>201.066666666667</v>
      </c>
      <c r="I1105" s="133">
        <f t="shared" si="17"/>
        <v>426557204.53499997</v>
      </c>
    </row>
    <row r="1106" spans="1:9" x14ac:dyDescent="0.25">
      <c r="A1106" s="86">
        <v>111</v>
      </c>
      <c r="B1106" s="86">
        <v>28</v>
      </c>
      <c r="C1106" s="86">
        <v>7</v>
      </c>
      <c r="D1106" s="86" t="s">
        <v>9</v>
      </c>
      <c r="E1106" s="86" t="s">
        <v>10</v>
      </c>
      <c r="F1106" s="132">
        <v>16542466.183599999</v>
      </c>
      <c r="G1106" s="132">
        <v>3564901462.5658002</v>
      </c>
      <c r="H1106" s="130">
        <v>215.5</v>
      </c>
      <c r="I1106" s="133">
        <f t="shared" si="17"/>
        <v>463189053.1408</v>
      </c>
    </row>
    <row r="1107" spans="1:9" x14ac:dyDescent="0.25">
      <c r="A1107" s="86">
        <v>111</v>
      </c>
      <c r="B1107" s="86">
        <v>28.5</v>
      </c>
      <c r="C1107" s="86">
        <v>7</v>
      </c>
      <c r="D1107" s="86" t="s">
        <v>9</v>
      </c>
      <c r="E1107" s="86" t="s">
        <v>10</v>
      </c>
      <c r="F1107" s="132">
        <v>29862342.7095</v>
      </c>
      <c r="G1107" s="132">
        <v>6612561366.0644999</v>
      </c>
      <c r="H1107" s="130">
        <v>221.434782608696</v>
      </c>
      <c r="I1107" s="133">
        <f t="shared" si="17"/>
        <v>851076767.22074997</v>
      </c>
    </row>
    <row r="1108" spans="1:9" x14ac:dyDescent="0.25">
      <c r="A1108" s="86">
        <v>111</v>
      </c>
      <c r="B1108" s="86">
        <v>29</v>
      </c>
      <c r="C1108" s="86">
        <v>7</v>
      </c>
      <c r="D1108" s="86" t="s">
        <v>9</v>
      </c>
      <c r="E1108" s="86" t="s">
        <v>10</v>
      </c>
      <c r="F1108" s="132">
        <v>23893906.624200001</v>
      </c>
      <c r="G1108" s="132">
        <v>5551350972.3557997</v>
      </c>
      <c r="H1108" s="130">
        <v>232.333333333333</v>
      </c>
      <c r="I1108" s="133">
        <f t="shared" si="17"/>
        <v>692923292.10180008</v>
      </c>
    </row>
    <row r="1109" spans="1:9" x14ac:dyDescent="0.25">
      <c r="A1109" s="86">
        <v>111</v>
      </c>
      <c r="B1109" s="86">
        <v>29.5</v>
      </c>
      <c r="C1109" s="86">
        <v>7</v>
      </c>
      <c r="D1109" s="86" t="s">
        <v>9</v>
      </c>
      <c r="E1109" s="86" t="s">
        <v>10</v>
      </c>
      <c r="F1109" s="132">
        <v>24026049.215999998</v>
      </c>
      <c r="G1109" s="132">
        <v>6026534011.6800003</v>
      </c>
      <c r="H1109" s="130">
        <v>250.833333333333</v>
      </c>
      <c r="I1109" s="133">
        <f t="shared" si="17"/>
        <v>708768451.87199998</v>
      </c>
    </row>
    <row r="1110" spans="1:9" x14ac:dyDescent="0.25">
      <c r="A1110" s="86">
        <v>111</v>
      </c>
      <c r="B1110" s="86">
        <v>30</v>
      </c>
      <c r="C1110" s="86">
        <v>7</v>
      </c>
      <c r="D1110" s="86" t="s">
        <v>9</v>
      </c>
      <c r="E1110" s="86" t="s">
        <v>10</v>
      </c>
      <c r="F1110" s="132">
        <v>48650559.487199999</v>
      </c>
      <c r="G1110" s="132">
        <v>12749149394.5068</v>
      </c>
      <c r="H1110" s="130">
        <v>262.055555555556</v>
      </c>
      <c r="I1110" s="133">
        <f t="shared" si="17"/>
        <v>1459516784.6159999</v>
      </c>
    </row>
    <row r="1111" spans="1:9" x14ac:dyDescent="0.25">
      <c r="A1111" s="86">
        <v>111</v>
      </c>
      <c r="B1111" s="86">
        <v>30.5</v>
      </c>
      <c r="C1111" s="86">
        <v>7</v>
      </c>
      <c r="D1111" s="86" t="s">
        <v>9</v>
      </c>
      <c r="E1111" s="86" t="s">
        <v>10</v>
      </c>
      <c r="F1111" s="132">
        <v>35740906.927599996</v>
      </c>
      <c r="G1111" s="132">
        <v>10343163172.6551</v>
      </c>
      <c r="H1111" s="130">
        <v>289.392857142857</v>
      </c>
      <c r="I1111" s="133">
        <f t="shared" si="17"/>
        <v>1090097661.2917998</v>
      </c>
    </row>
    <row r="1112" spans="1:9" x14ac:dyDescent="0.25">
      <c r="A1112" s="86">
        <v>111</v>
      </c>
      <c r="B1112" s="86">
        <v>31</v>
      </c>
      <c r="C1112" s="86">
        <v>7</v>
      </c>
      <c r="D1112" s="86" t="s">
        <v>9</v>
      </c>
      <c r="E1112" s="86" t="s">
        <v>10</v>
      </c>
      <c r="F1112" s="132">
        <v>41190291.0176</v>
      </c>
      <c r="G1112" s="132">
        <v>11741807333.204599</v>
      </c>
      <c r="H1112" s="130">
        <v>285.0625</v>
      </c>
      <c r="I1112" s="133">
        <f t="shared" si="17"/>
        <v>1276899021.5455999</v>
      </c>
    </row>
    <row r="1113" spans="1:9" x14ac:dyDescent="0.25">
      <c r="A1113" s="86">
        <v>111</v>
      </c>
      <c r="B1113" s="86">
        <v>31.5</v>
      </c>
      <c r="C1113" s="86">
        <v>7</v>
      </c>
      <c r="D1113" s="86" t="s">
        <v>9</v>
      </c>
      <c r="E1113" s="86" t="s">
        <v>10</v>
      </c>
      <c r="F1113" s="132">
        <v>12353453.459100001</v>
      </c>
      <c r="G1113" s="132">
        <v>3636033134.7951002</v>
      </c>
      <c r="H1113" s="130">
        <v>294.33333333333297</v>
      </c>
      <c r="I1113" s="133">
        <f t="shared" si="17"/>
        <v>389133783.96165001</v>
      </c>
    </row>
    <row r="1114" spans="1:9" x14ac:dyDescent="0.25">
      <c r="A1114" s="86">
        <v>111</v>
      </c>
      <c r="B1114" s="86">
        <v>32</v>
      </c>
      <c r="C1114" s="86">
        <v>7</v>
      </c>
      <c r="D1114" s="86" t="s">
        <v>9</v>
      </c>
      <c r="E1114" s="86" t="s">
        <v>10</v>
      </c>
      <c r="F1114" s="132">
        <v>10051339.4016</v>
      </c>
      <c r="G1114" s="132">
        <v>3173351439.6479998</v>
      </c>
      <c r="H1114" s="130">
        <v>315.71428571428601</v>
      </c>
      <c r="I1114" s="133">
        <f t="shared" si="17"/>
        <v>321642860.85119998</v>
      </c>
    </row>
    <row r="1115" spans="1:9" x14ac:dyDescent="0.25">
      <c r="A1115" s="86">
        <v>111</v>
      </c>
      <c r="B1115" s="86">
        <v>32.5</v>
      </c>
      <c r="C1115" s="86">
        <v>7</v>
      </c>
      <c r="D1115" s="86" t="s">
        <v>9</v>
      </c>
      <c r="E1115" s="86" t="s">
        <v>10</v>
      </c>
      <c r="F1115" s="132">
        <v>1523683.0456999999</v>
      </c>
      <c r="G1115" s="132">
        <v>476912793.30409998</v>
      </c>
      <c r="H1115" s="130">
        <v>313</v>
      </c>
      <c r="I1115" s="133">
        <f t="shared" si="17"/>
        <v>49519698.985249996</v>
      </c>
    </row>
    <row r="1116" spans="1:9" x14ac:dyDescent="0.25">
      <c r="A1116" s="86">
        <v>111</v>
      </c>
      <c r="B1116" s="86">
        <v>33</v>
      </c>
      <c r="C1116" s="86">
        <v>7</v>
      </c>
      <c r="D1116" s="86" t="s">
        <v>9</v>
      </c>
      <c r="E1116" s="86" t="s">
        <v>10</v>
      </c>
      <c r="F1116" s="132">
        <v>1740407.1577999999</v>
      </c>
      <c r="G1116" s="132">
        <v>532564590.28680003</v>
      </c>
      <c r="H1116" s="130">
        <v>306</v>
      </c>
      <c r="I1116" s="133">
        <f t="shared" si="17"/>
        <v>57433436.207399994</v>
      </c>
    </row>
    <row r="1117" spans="1:9" x14ac:dyDescent="0.25">
      <c r="A1117" s="86">
        <v>111</v>
      </c>
      <c r="B1117" s="86">
        <v>27</v>
      </c>
      <c r="C1117" s="86">
        <v>8</v>
      </c>
      <c r="D1117" s="86" t="s">
        <v>9</v>
      </c>
      <c r="E1117" s="86" t="s">
        <v>10</v>
      </c>
      <c r="F1117" s="132">
        <v>7909055.2920000004</v>
      </c>
      <c r="G1117" s="132">
        <v>1423629952.5599999</v>
      </c>
      <c r="H1117" s="130">
        <v>180</v>
      </c>
      <c r="I1117" s="133">
        <f t="shared" si="17"/>
        <v>213544492.884</v>
      </c>
    </row>
    <row r="1118" spans="1:9" x14ac:dyDescent="0.25">
      <c r="A1118" s="86">
        <v>111</v>
      </c>
      <c r="B1118" s="86">
        <v>27.5</v>
      </c>
      <c r="C1118" s="86">
        <v>8</v>
      </c>
      <c r="D1118" s="86" t="s">
        <v>9</v>
      </c>
      <c r="E1118" s="86" t="s">
        <v>10</v>
      </c>
      <c r="F1118" s="132">
        <v>3102234.2148000002</v>
      </c>
      <c r="G1118" s="132">
        <v>508766411.22719997</v>
      </c>
      <c r="H1118" s="130">
        <v>164</v>
      </c>
      <c r="I1118" s="133">
        <f t="shared" si="17"/>
        <v>85311440.907000005</v>
      </c>
    </row>
    <row r="1119" spans="1:9" x14ac:dyDescent="0.25">
      <c r="A1119" s="86">
        <v>111</v>
      </c>
      <c r="B1119" s="86">
        <v>28</v>
      </c>
      <c r="C1119" s="86">
        <v>8</v>
      </c>
      <c r="D1119" s="86" t="s">
        <v>9</v>
      </c>
      <c r="E1119" s="86" t="s">
        <v>10</v>
      </c>
      <c r="F1119" s="132">
        <v>7089628.3644000003</v>
      </c>
      <c r="G1119" s="132">
        <v>1413199253.9704001</v>
      </c>
      <c r="H1119" s="130">
        <v>199.333333333333</v>
      </c>
      <c r="I1119" s="133">
        <f t="shared" si="17"/>
        <v>198509594.20320001</v>
      </c>
    </row>
    <row r="1120" spans="1:9" x14ac:dyDescent="0.25">
      <c r="A1120" s="86">
        <v>111</v>
      </c>
      <c r="B1120" s="86">
        <v>28.5</v>
      </c>
      <c r="C1120" s="86">
        <v>8</v>
      </c>
      <c r="D1120" s="86" t="s">
        <v>9</v>
      </c>
      <c r="E1120" s="86" t="s">
        <v>10</v>
      </c>
      <c r="F1120" s="132">
        <v>11685264.5385</v>
      </c>
      <c r="G1120" s="132">
        <v>2383793965.8540001</v>
      </c>
      <c r="H1120" s="130">
        <v>204</v>
      </c>
      <c r="I1120" s="133">
        <f t="shared" si="17"/>
        <v>333030039.34724998</v>
      </c>
    </row>
    <row r="1121" spans="1:9" x14ac:dyDescent="0.25">
      <c r="A1121" s="86">
        <v>111</v>
      </c>
      <c r="B1121" s="86">
        <v>29</v>
      </c>
      <c r="C1121" s="86">
        <v>8</v>
      </c>
      <c r="D1121" s="86" t="s">
        <v>9</v>
      </c>
      <c r="E1121" s="86" t="s">
        <v>10</v>
      </c>
      <c r="F1121" s="132">
        <v>11946953.312100001</v>
      </c>
      <c r="G1121" s="132">
        <v>2723905355.1588001</v>
      </c>
      <c r="H1121" s="130">
        <v>228</v>
      </c>
      <c r="I1121" s="133">
        <f t="shared" si="17"/>
        <v>346461646.05090004</v>
      </c>
    </row>
    <row r="1122" spans="1:9" x14ac:dyDescent="0.25">
      <c r="A1122" s="86">
        <v>111</v>
      </c>
      <c r="B1122" s="86">
        <v>29.5</v>
      </c>
      <c r="C1122" s="86">
        <v>8</v>
      </c>
      <c r="D1122" s="86" t="s">
        <v>9</v>
      </c>
      <c r="E1122" s="86" t="s">
        <v>10</v>
      </c>
      <c r="F1122" s="132">
        <v>36039073.824000001</v>
      </c>
      <c r="G1122" s="132">
        <v>8664060303.3920002</v>
      </c>
      <c r="H1122" s="130">
        <v>240.40740740740699</v>
      </c>
      <c r="I1122" s="133">
        <f t="shared" si="17"/>
        <v>1063152677.8080001</v>
      </c>
    </row>
    <row r="1123" spans="1:9" x14ac:dyDescent="0.25">
      <c r="A1123" s="86">
        <v>111</v>
      </c>
      <c r="B1123" s="86">
        <v>30</v>
      </c>
      <c r="C1123" s="86">
        <v>8</v>
      </c>
      <c r="D1123" s="86" t="s">
        <v>9</v>
      </c>
      <c r="E1123" s="86" t="s">
        <v>10</v>
      </c>
      <c r="F1123" s="132">
        <v>22973875.3134</v>
      </c>
      <c r="G1123" s="132">
        <v>5806984836.5693998</v>
      </c>
      <c r="H1123" s="130">
        <v>252.76470588235301</v>
      </c>
      <c r="I1123" s="133">
        <f t="shared" si="17"/>
        <v>689216259.40199995</v>
      </c>
    </row>
    <row r="1124" spans="1:9" x14ac:dyDescent="0.25">
      <c r="A1124" s="86">
        <v>111</v>
      </c>
      <c r="B1124" s="86">
        <v>30.5</v>
      </c>
      <c r="C1124" s="86">
        <v>8</v>
      </c>
      <c r="D1124" s="86" t="s">
        <v>9</v>
      </c>
      <c r="E1124" s="86" t="s">
        <v>10</v>
      </c>
      <c r="F1124" s="132">
        <v>29358602.119100001</v>
      </c>
      <c r="G1124" s="132">
        <v>8425918808.1816998</v>
      </c>
      <c r="H1124" s="130">
        <v>287</v>
      </c>
      <c r="I1124" s="133">
        <f t="shared" si="17"/>
        <v>895437364.63255</v>
      </c>
    </row>
    <row r="1125" spans="1:9" x14ac:dyDescent="0.25">
      <c r="A1125" s="86">
        <v>111</v>
      </c>
      <c r="B1125" s="86">
        <v>31</v>
      </c>
      <c r="C1125" s="86">
        <v>8</v>
      </c>
      <c r="D1125" s="86" t="s">
        <v>9</v>
      </c>
      <c r="E1125" s="86" t="s">
        <v>10</v>
      </c>
      <c r="F1125" s="132">
        <v>20595145.5088</v>
      </c>
      <c r="G1125" s="132">
        <v>6069131942.1245003</v>
      </c>
      <c r="H1125" s="130">
        <v>294.6875</v>
      </c>
      <c r="I1125" s="133">
        <f t="shared" si="17"/>
        <v>638449510.77279997</v>
      </c>
    </row>
    <row r="1126" spans="1:9" x14ac:dyDescent="0.25">
      <c r="A1126" s="86">
        <v>111</v>
      </c>
      <c r="B1126" s="86">
        <v>31.5</v>
      </c>
      <c r="C1126" s="86">
        <v>8</v>
      </c>
      <c r="D1126" s="86" t="s">
        <v>9</v>
      </c>
      <c r="E1126" s="86" t="s">
        <v>10</v>
      </c>
      <c r="F1126" s="132">
        <v>16471271.2788</v>
      </c>
      <c r="G1126" s="132">
        <v>5052562464.7719002</v>
      </c>
      <c r="H1126" s="130">
        <v>306.75</v>
      </c>
      <c r="I1126" s="133">
        <f t="shared" si="17"/>
        <v>518845045.28219998</v>
      </c>
    </row>
    <row r="1127" spans="1:9" x14ac:dyDescent="0.25">
      <c r="A1127" s="86">
        <v>111</v>
      </c>
      <c r="B1127" s="86">
        <v>32</v>
      </c>
      <c r="C1127" s="86">
        <v>8</v>
      </c>
      <c r="D1127" s="86" t="s">
        <v>9</v>
      </c>
      <c r="E1127" s="86" t="s">
        <v>10</v>
      </c>
      <c r="F1127" s="132">
        <v>12923150.6592</v>
      </c>
      <c r="G1127" s="132">
        <v>3927201894.7680001</v>
      </c>
      <c r="H1127" s="130">
        <v>303.88888888888903</v>
      </c>
      <c r="I1127" s="133">
        <f t="shared" si="17"/>
        <v>413540821.09439999</v>
      </c>
    </row>
    <row r="1128" spans="1:9" x14ac:dyDescent="0.25">
      <c r="A1128" s="86">
        <v>111</v>
      </c>
      <c r="B1128" s="86">
        <v>32.5</v>
      </c>
      <c r="C1128" s="86">
        <v>8</v>
      </c>
      <c r="D1128" s="86" t="s">
        <v>9</v>
      </c>
      <c r="E1128" s="86" t="s">
        <v>10</v>
      </c>
      <c r="F1128" s="132">
        <v>6094732.1827999996</v>
      </c>
      <c r="G1128" s="132">
        <v>1979264276.3643</v>
      </c>
      <c r="H1128" s="130">
        <v>324.75</v>
      </c>
      <c r="I1128" s="133">
        <f t="shared" si="17"/>
        <v>198078795.94099998</v>
      </c>
    </row>
    <row r="1129" spans="1:9" x14ac:dyDescent="0.25">
      <c r="A1129" s="86">
        <v>111</v>
      </c>
      <c r="B1129" s="86">
        <v>33</v>
      </c>
      <c r="C1129" s="86">
        <v>8</v>
      </c>
      <c r="D1129" s="86" t="s">
        <v>9</v>
      </c>
      <c r="E1129" s="86" t="s">
        <v>10</v>
      </c>
      <c r="F1129" s="132">
        <v>1740407.1577999999</v>
      </c>
      <c r="G1129" s="132">
        <v>530824183.12900001</v>
      </c>
      <c r="H1129" s="130">
        <v>305</v>
      </c>
      <c r="I1129" s="133">
        <f t="shared" si="17"/>
        <v>57433436.207399994</v>
      </c>
    </row>
    <row r="1130" spans="1:9" x14ac:dyDescent="0.25">
      <c r="A1130" s="86">
        <v>111</v>
      </c>
      <c r="B1130" s="86">
        <v>33.5</v>
      </c>
      <c r="C1130" s="86">
        <v>8</v>
      </c>
      <c r="D1130" s="86" t="s">
        <v>9</v>
      </c>
      <c r="E1130" s="86" t="s">
        <v>10</v>
      </c>
      <c r="F1130" s="132">
        <v>1437505.5059</v>
      </c>
      <c r="G1130" s="132">
        <v>467189289.41750002</v>
      </c>
      <c r="H1130" s="130">
        <v>325</v>
      </c>
      <c r="I1130" s="133">
        <f t="shared" si="17"/>
        <v>48156434.44765</v>
      </c>
    </row>
    <row r="1131" spans="1:9" x14ac:dyDescent="0.25">
      <c r="A1131" s="86">
        <v>111</v>
      </c>
      <c r="B1131" s="86">
        <v>28.5</v>
      </c>
      <c r="C1131" s="86">
        <v>9</v>
      </c>
      <c r="D1131" s="86" t="s">
        <v>9</v>
      </c>
      <c r="E1131" s="86" t="s">
        <v>10</v>
      </c>
      <c r="F1131" s="132">
        <v>14281989.9915</v>
      </c>
      <c r="G1131" s="132">
        <v>3023886790.0184999</v>
      </c>
      <c r="H1131" s="130">
        <v>211.727272727273</v>
      </c>
      <c r="I1131" s="133">
        <f t="shared" si="17"/>
        <v>407036714.75774997</v>
      </c>
    </row>
    <row r="1132" spans="1:9" x14ac:dyDescent="0.25">
      <c r="A1132" s="86">
        <v>111</v>
      </c>
      <c r="B1132" s="86">
        <v>29</v>
      </c>
      <c r="C1132" s="86">
        <v>9</v>
      </c>
      <c r="D1132" s="86" t="s">
        <v>9</v>
      </c>
      <c r="E1132" s="86" t="s">
        <v>10</v>
      </c>
      <c r="F1132" s="132">
        <v>9292074.7982999999</v>
      </c>
      <c r="G1132" s="132">
        <v>2028327184.5432</v>
      </c>
      <c r="H1132" s="130">
        <v>218.28571428571399</v>
      </c>
      <c r="I1132" s="133">
        <f t="shared" si="17"/>
        <v>269470169.15069997</v>
      </c>
    </row>
    <row r="1133" spans="1:9" x14ac:dyDescent="0.25">
      <c r="A1133" s="86">
        <v>111</v>
      </c>
      <c r="B1133" s="86">
        <v>29.5</v>
      </c>
      <c r="C1133" s="86">
        <v>9</v>
      </c>
      <c r="D1133" s="86" t="s">
        <v>9</v>
      </c>
      <c r="E1133" s="86" t="s">
        <v>10</v>
      </c>
      <c r="F1133" s="132">
        <v>8008683.0719999997</v>
      </c>
      <c r="G1133" s="132">
        <v>2202387844.8000002</v>
      </c>
      <c r="H1133" s="130">
        <v>275</v>
      </c>
      <c r="I1133" s="133">
        <f t="shared" si="17"/>
        <v>236256150.62399998</v>
      </c>
    </row>
    <row r="1134" spans="1:9" x14ac:dyDescent="0.25">
      <c r="A1134" s="86">
        <v>111</v>
      </c>
      <c r="B1134" s="86">
        <v>30</v>
      </c>
      <c r="C1134" s="86">
        <v>9</v>
      </c>
      <c r="D1134" s="86" t="s">
        <v>9</v>
      </c>
      <c r="E1134" s="86" t="s">
        <v>10</v>
      </c>
      <c r="F1134" s="132">
        <v>9459831.0113999993</v>
      </c>
      <c r="G1134" s="132">
        <v>2389283032.5935998</v>
      </c>
      <c r="H1134" s="130">
        <v>252.57142857142901</v>
      </c>
      <c r="I1134" s="133">
        <f t="shared" si="17"/>
        <v>283794930.34200001</v>
      </c>
    </row>
    <row r="1135" spans="1:9" x14ac:dyDescent="0.25">
      <c r="A1135" s="86">
        <v>111</v>
      </c>
      <c r="B1135" s="86">
        <v>30.5</v>
      </c>
      <c r="C1135" s="86">
        <v>9</v>
      </c>
      <c r="D1135" s="86" t="s">
        <v>9</v>
      </c>
      <c r="E1135" s="86" t="s">
        <v>10</v>
      </c>
      <c r="F1135" s="132">
        <v>2552921.9234000002</v>
      </c>
      <c r="G1135" s="132">
        <v>699500607.01160002</v>
      </c>
      <c r="H1135" s="130">
        <v>274</v>
      </c>
      <c r="I1135" s="133">
        <f t="shared" si="17"/>
        <v>77864118.663699999</v>
      </c>
    </row>
    <row r="1136" spans="1:9" x14ac:dyDescent="0.25">
      <c r="A1136" s="86">
        <v>111</v>
      </c>
      <c r="B1136" s="86">
        <v>31</v>
      </c>
      <c r="C1136" s="86">
        <v>9</v>
      </c>
      <c r="D1136" s="86" t="s">
        <v>9</v>
      </c>
      <c r="E1136" s="86" t="s">
        <v>10</v>
      </c>
      <c r="F1136" s="132">
        <v>7723179.5658</v>
      </c>
      <c r="G1136" s="132">
        <v>2171500654.5840998</v>
      </c>
      <c r="H1136" s="130">
        <v>281.16666666666703</v>
      </c>
      <c r="I1136" s="133">
        <f t="shared" si="17"/>
        <v>239418566.53979999</v>
      </c>
    </row>
    <row r="1137" spans="1:9" x14ac:dyDescent="0.25">
      <c r="A1137" s="86">
        <v>111</v>
      </c>
      <c r="B1137" s="86">
        <v>31.5</v>
      </c>
      <c r="C1137" s="86">
        <v>9</v>
      </c>
      <c r="D1137" s="86" t="s">
        <v>9</v>
      </c>
      <c r="E1137" s="86" t="s">
        <v>10</v>
      </c>
      <c r="F1137" s="132">
        <v>4117817.8196999999</v>
      </c>
      <c r="G1137" s="132">
        <v>1147498565.7564001</v>
      </c>
      <c r="H1137" s="130">
        <v>278.66666666666703</v>
      </c>
      <c r="I1137" s="133">
        <f t="shared" si="17"/>
        <v>129711261.32054999</v>
      </c>
    </row>
    <row r="1138" spans="1:9" x14ac:dyDescent="0.25">
      <c r="A1138" s="86">
        <v>111</v>
      </c>
      <c r="B1138" s="86">
        <v>32</v>
      </c>
      <c r="C1138" s="86">
        <v>9</v>
      </c>
      <c r="D1138" s="86" t="s">
        <v>9</v>
      </c>
      <c r="E1138" s="86" t="s">
        <v>10</v>
      </c>
      <c r="F1138" s="132">
        <v>5743622.5152000003</v>
      </c>
      <c r="G1138" s="132">
        <v>1781958885.3408</v>
      </c>
      <c r="H1138" s="130">
        <v>310.25</v>
      </c>
      <c r="I1138" s="133">
        <f t="shared" si="17"/>
        <v>183795920.48640001</v>
      </c>
    </row>
    <row r="1139" spans="1:9" x14ac:dyDescent="0.25">
      <c r="A1139" s="86">
        <v>111</v>
      </c>
      <c r="B1139" s="86">
        <v>32.5</v>
      </c>
      <c r="C1139" s="86">
        <v>9</v>
      </c>
      <c r="D1139" s="86" t="s">
        <v>9</v>
      </c>
      <c r="E1139" s="86" t="s">
        <v>10</v>
      </c>
      <c r="F1139" s="132">
        <v>6094732.1827999996</v>
      </c>
      <c r="G1139" s="132">
        <v>2088969455.6547</v>
      </c>
      <c r="H1139" s="130">
        <v>342.75</v>
      </c>
      <c r="I1139" s="133">
        <f t="shared" si="17"/>
        <v>198078795.94099998</v>
      </c>
    </row>
    <row r="1140" spans="1:9" x14ac:dyDescent="0.25">
      <c r="A1140" s="86">
        <v>111</v>
      </c>
      <c r="B1140" s="86">
        <v>33</v>
      </c>
      <c r="C1140" s="86">
        <v>9</v>
      </c>
      <c r="D1140" s="86" t="s">
        <v>9</v>
      </c>
      <c r="E1140" s="86" t="s">
        <v>10</v>
      </c>
      <c r="F1140" s="132">
        <v>1740407.1577999999</v>
      </c>
      <c r="G1140" s="132">
        <v>617844541.01900005</v>
      </c>
      <c r="H1140" s="130">
        <v>355</v>
      </c>
      <c r="I1140" s="133">
        <f t="shared" si="17"/>
        <v>57433436.207399994</v>
      </c>
    </row>
    <row r="1141" spans="1:9" x14ac:dyDescent="0.25">
      <c r="A1141" s="86">
        <v>111</v>
      </c>
      <c r="B1141" s="86">
        <v>33.5</v>
      </c>
      <c r="C1141" s="86">
        <v>9</v>
      </c>
      <c r="D1141" s="86" t="s">
        <v>9</v>
      </c>
      <c r="E1141" s="86" t="s">
        <v>10</v>
      </c>
      <c r="F1141" s="132">
        <v>1437505.5059</v>
      </c>
      <c r="G1141" s="132">
        <v>491626883.01779997</v>
      </c>
      <c r="H1141" s="130">
        <v>342</v>
      </c>
      <c r="I1141" s="133">
        <f t="shared" si="17"/>
        <v>48156434.44765</v>
      </c>
    </row>
    <row r="1142" spans="1:9" x14ac:dyDescent="0.25">
      <c r="A1142" s="86">
        <v>111</v>
      </c>
      <c r="B1142" s="86">
        <v>35.5</v>
      </c>
      <c r="C1142" s="86">
        <v>9</v>
      </c>
      <c r="D1142" s="86" t="s">
        <v>9</v>
      </c>
      <c r="E1142" s="86" t="s">
        <v>10</v>
      </c>
      <c r="F1142" s="132">
        <v>1354274.7057</v>
      </c>
      <c r="G1142" s="132">
        <v>509207289.34320003</v>
      </c>
      <c r="H1142" s="130">
        <v>376</v>
      </c>
      <c r="I1142" s="133">
        <f t="shared" si="17"/>
        <v>48076752.05235</v>
      </c>
    </row>
    <row r="1143" spans="1:9" x14ac:dyDescent="0.25">
      <c r="A1143" s="86">
        <v>111</v>
      </c>
      <c r="B1143" s="86">
        <v>29</v>
      </c>
      <c r="C1143" s="86">
        <v>10</v>
      </c>
      <c r="D1143" s="86" t="s">
        <v>9</v>
      </c>
      <c r="E1143" s="86" t="s">
        <v>10</v>
      </c>
      <c r="F1143" s="132">
        <v>2654878.5137999998</v>
      </c>
      <c r="G1143" s="132">
        <v>708852563.1846</v>
      </c>
      <c r="H1143" s="130">
        <v>267</v>
      </c>
      <c r="I1143" s="133">
        <f t="shared" si="17"/>
        <v>76991476.900199994</v>
      </c>
    </row>
    <row r="1144" spans="1:9" x14ac:dyDescent="0.25">
      <c r="A1144" s="86">
        <v>111</v>
      </c>
      <c r="B1144" s="86">
        <v>29.5</v>
      </c>
      <c r="C1144" s="86">
        <v>10</v>
      </c>
      <c r="D1144" s="86" t="s">
        <v>9</v>
      </c>
      <c r="E1144" s="86" t="s">
        <v>10</v>
      </c>
      <c r="F1144" s="132">
        <v>4004341.5359999998</v>
      </c>
      <c r="G1144" s="132">
        <v>904981187.13600004</v>
      </c>
      <c r="H1144" s="130">
        <v>226</v>
      </c>
      <c r="I1144" s="133">
        <f t="shared" si="17"/>
        <v>118128075.31199999</v>
      </c>
    </row>
    <row r="1145" spans="1:9" x14ac:dyDescent="0.25">
      <c r="A1145" s="86">
        <v>111</v>
      </c>
      <c r="B1145" s="86">
        <v>30</v>
      </c>
      <c r="C1145" s="86">
        <v>10</v>
      </c>
      <c r="D1145" s="86" t="s">
        <v>9</v>
      </c>
      <c r="E1145" s="86" t="s">
        <v>10</v>
      </c>
      <c r="F1145" s="132">
        <v>2702808.8604000001</v>
      </c>
      <c r="G1145" s="132">
        <v>689216259.40199995</v>
      </c>
      <c r="H1145" s="130">
        <v>255</v>
      </c>
      <c r="I1145" s="133">
        <f t="shared" si="17"/>
        <v>81084265.812000006</v>
      </c>
    </row>
    <row r="1146" spans="1:9" x14ac:dyDescent="0.25">
      <c r="A1146" s="86">
        <v>111</v>
      </c>
      <c r="B1146" s="86">
        <v>30.5</v>
      </c>
      <c r="C1146" s="86">
        <v>10</v>
      </c>
      <c r="D1146" s="86" t="s">
        <v>9</v>
      </c>
      <c r="E1146" s="86" t="s">
        <v>10</v>
      </c>
      <c r="F1146" s="132">
        <v>5105843.8468000004</v>
      </c>
      <c r="G1146" s="132">
        <v>1307096024.7808001</v>
      </c>
      <c r="H1146" s="130">
        <v>256</v>
      </c>
      <c r="I1146" s="133">
        <f t="shared" si="17"/>
        <v>155728237.3274</v>
      </c>
    </row>
    <row r="1147" spans="1:9" x14ac:dyDescent="0.25">
      <c r="A1147" s="86">
        <v>111</v>
      </c>
      <c r="B1147" s="86">
        <v>31</v>
      </c>
      <c r="C1147" s="86">
        <v>10</v>
      </c>
      <c r="D1147" s="86" t="s">
        <v>9</v>
      </c>
      <c r="E1147" s="86" t="s">
        <v>10</v>
      </c>
      <c r="F1147" s="132">
        <v>5148786.3772</v>
      </c>
      <c r="G1147" s="132">
        <v>1538199930.1884999</v>
      </c>
      <c r="H1147" s="130">
        <v>298.75</v>
      </c>
      <c r="I1147" s="133">
        <f t="shared" si="17"/>
        <v>159612377.69319999</v>
      </c>
    </row>
    <row r="1148" spans="1:9" x14ac:dyDescent="0.25">
      <c r="A1148" s="86">
        <v>111</v>
      </c>
      <c r="B1148" s="86">
        <v>31.5</v>
      </c>
      <c r="C1148" s="86">
        <v>10</v>
      </c>
      <c r="D1148" s="86" t="s">
        <v>9</v>
      </c>
      <c r="E1148" s="86" t="s">
        <v>10</v>
      </c>
      <c r="F1148" s="132">
        <v>4117817.8196999999</v>
      </c>
      <c r="G1148" s="132">
        <v>1290249583.506</v>
      </c>
      <c r="H1148" s="130">
        <v>313.33333333333297</v>
      </c>
      <c r="I1148" s="133">
        <f t="shared" si="17"/>
        <v>129711261.32054999</v>
      </c>
    </row>
    <row r="1149" spans="1:9" x14ac:dyDescent="0.25">
      <c r="A1149" s="86">
        <v>111</v>
      </c>
      <c r="B1149" s="86">
        <v>32.5</v>
      </c>
      <c r="C1149" s="86">
        <v>10</v>
      </c>
      <c r="D1149" s="86" t="s">
        <v>9</v>
      </c>
      <c r="E1149" s="86" t="s">
        <v>10</v>
      </c>
      <c r="F1149" s="132">
        <v>1523683.0456999999</v>
      </c>
      <c r="G1149" s="132">
        <v>452533864.5729</v>
      </c>
      <c r="H1149" s="130">
        <v>297</v>
      </c>
      <c r="I1149" s="133">
        <f t="shared" si="17"/>
        <v>49519698.985249996</v>
      </c>
    </row>
    <row r="1150" spans="1:9" x14ac:dyDescent="0.25">
      <c r="A1150" s="86">
        <v>111</v>
      </c>
      <c r="B1150" s="86">
        <v>30.5</v>
      </c>
      <c r="C1150" s="86">
        <v>11</v>
      </c>
      <c r="D1150" s="86" t="s">
        <v>9</v>
      </c>
      <c r="E1150" s="86" t="s">
        <v>10</v>
      </c>
      <c r="F1150" s="132">
        <v>2552921.9234000002</v>
      </c>
      <c r="G1150" s="132">
        <v>778641186.63699996</v>
      </c>
      <c r="H1150" s="130">
        <v>305</v>
      </c>
      <c r="I1150" s="133">
        <f t="shared" si="17"/>
        <v>77864118.663699999</v>
      </c>
    </row>
    <row r="1151" spans="1:9" x14ac:dyDescent="0.25">
      <c r="A1151" s="86">
        <v>111</v>
      </c>
      <c r="B1151" s="86">
        <v>31</v>
      </c>
      <c r="C1151" s="86">
        <v>11</v>
      </c>
      <c r="D1151" s="86" t="s">
        <v>9</v>
      </c>
      <c r="E1151" s="86" t="s">
        <v>10</v>
      </c>
      <c r="F1151" s="132">
        <v>1287196.5943</v>
      </c>
      <c r="G1151" s="132">
        <v>296055216.68900001</v>
      </c>
      <c r="H1151" s="130">
        <v>230</v>
      </c>
      <c r="I1151" s="133">
        <f t="shared" si="17"/>
        <v>39903094.423299998</v>
      </c>
    </row>
    <row r="1152" spans="1:9" x14ac:dyDescent="0.25">
      <c r="A1152" s="86">
        <v>111</v>
      </c>
      <c r="B1152" s="86">
        <v>32.5</v>
      </c>
      <c r="C1152" s="86">
        <v>11</v>
      </c>
      <c r="D1152" s="86" t="s">
        <v>9</v>
      </c>
      <c r="E1152" s="86" t="s">
        <v>10</v>
      </c>
      <c r="F1152" s="132">
        <v>1523683.0456999999</v>
      </c>
      <c r="G1152" s="132">
        <v>530241699.90359998</v>
      </c>
      <c r="H1152" s="130">
        <v>348</v>
      </c>
      <c r="I1152" s="133">
        <f t="shared" si="17"/>
        <v>49519698.985249996</v>
      </c>
    </row>
    <row r="1153" spans="1:9" x14ac:dyDescent="0.25">
      <c r="A1153" s="86">
        <v>111</v>
      </c>
      <c r="B1153" s="86">
        <v>33</v>
      </c>
      <c r="C1153" s="86">
        <v>11</v>
      </c>
      <c r="D1153" s="86" t="s">
        <v>9</v>
      </c>
      <c r="E1153" s="86" t="s">
        <v>10</v>
      </c>
      <c r="F1153" s="132">
        <v>1740407.1577999999</v>
      </c>
      <c r="G1153" s="132">
        <v>630027391.12360001</v>
      </c>
      <c r="H1153" s="130">
        <v>362</v>
      </c>
      <c r="I1153" s="133">
        <f t="shared" si="17"/>
        <v>57433436.207399994</v>
      </c>
    </row>
    <row r="1154" spans="1:9" x14ac:dyDescent="0.25">
      <c r="A1154" s="86">
        <v>111</v>
      </c>
      <c r="B1154" s="86">
        <v>31.5</v>
      </c>
      <c r="C1154" s="86">
        <v>12</v>
      </c>
      <c r="D1154" s="86" t="s">
        <v>9</v>
      </c>
      <c r="E1154" s="86" t="s">
        <v>10</v>
      </c>
      <c r="F1154" s="132">
        <v>2745211.8798000002</v>
      </c>
      <c r="G1154" s="132">
        <v>867486954.01680005</v>
      </c>
      <c r="H1154" s="130">
        <v>316</v>
      </c>
      <c r="I1154" s="133">
        <f t="shared" si="17"/>
        <v>86474174.213700011</v>
      </c>
    </row>
    <row r="1155" spans="1:9" x14ac:dyDescent="0.25">
      <c r="A1155" s="86">
        <v>121</v>
      </c>
      <c r="B1155" s="86">
        <v>31</v>
      </c>
      <c r="C1155" s="86">
        <v>5</v>
      </c>
      <c r="D1155" s="1" t="s">
        <v>9</v>
      </c>
      <c r="E1155" s="86" t="s">
        <v>10</v>
      </c>
      <c r="F1155" s="132">
        <v>417825.77169999998</v>
      </c>
      <c r="G1155" s="132">
        <v>112395132.5873</v>
      </c>
      <c r="H1155" s="130">
        <v>269</v>
      </c>
      <c r="I1155" s="133">
        <f t="shared" ref="I1155:I1218" si="18">B1155*F1155</f>
        <v>12952598.922699999</v>
      </c>
    </row>
    <row r="1156" spans="1:9" x14ac:dyDescent="0.25">
      <c r="A1156" s="86">
        <v>121</v>
      </c>
      <c r="B1156" s="86">
        <v>21.5</v>
      </c>
      <c r="C1156" s="86">
        <v>2</v>
      </c>
      <c r="D1156" s="86" t="s">
        <v>8</v>
      </c>
      <c r="E1156" s="86" t="s">
        <v>10</v>
      </c>
      <c r="F1156" s="132">
        <v>930901.30579999997</v>
      </c>
      <c r="G1156" s="132">
        <v>73401567.962329999</v>
      </c>
      <c r="H1156" s="130">
        <v>78.849999999999994</v>
      </c>
      <c r="I1156" s="133">
        <f t="shared" si="18"/>
        <v>20014378.074699998</v>
      </c>
    </row>
    <row r="1157" spans="1:9" x14ac:dyDescent="0.25">
      <c r="A1157" s="86">
        <v>121</v>
      </c>
      <c r="B1157" s="86">
        <v>22.5</v>
      </c>
      <c r="C1157" s="86">
        <v>2</v>
      </c>
      <c r="D1157" s="86" t="s">
        <v>8</v>
      </c>
      <c r="E1157" s="86" t="s">
        <v>10</v>
      </c>
      <c r="F1157" s="132">
        <v>358662.67349999998</v>
      </c>
      <c r="G1157" s="132">
        <v>33367584.057950001</v>
      </c>
      <c r="H1157" s="130">
        <v>93.033333333333303</v>
      </c>
      <c r="I1157" s="133">
        <f t="shared" si="18"/>
        <v>8069910.1537499996</v>
      </c>
    </row>
    <row r="1158" spans="1:9" x14ac:dyDescent="0.25">
      <c r="A1158" s="86">
        <v>121</v>
      </c>
      <c r="B1158" s="86">
        <v>23</v>
      </c>
      <c r="C1158" s="86">
        <v>2</v>
      </c>
      <c r="D1158" s="86" t="s">
        <v>8</v>
      </c>
      <c r="E1158" s="86" t="s">
        <v>10</v>
      </c>
      <c r="F1158" s="132">
        <v>519985.16389999999</v>
      </c>
      <c r="G1158" s="132">
        <v>60318279.012400001</v>
      </c>
      <c r="H1158" s="130">
        <v>116</v>
      </c>
      <c r="I1158" s="133">
        <f t="shared" si="18"/>
        <v>11959658.7697</v>
      </c>
    </row>
    <row r="1159" spans="1:9" x14ac:dyDescent="0.25">
      <c r="A1159" s="86">
        <v>121</v>
      </c>
      <c r="B1159" s="86">
        <v>23.5</v>
      </c>
      <c r="C1159" s="86">
        <v>3</v>
      </c>
      <c r="D1159" s="86" t="s">
        <v>8</v>
      </c>
      <c r="E1159" s="86" t="s">
        <v>10</v>
      </c>
      <c r="F1159" s="132">
        <v>559855.49250000005</v>
      </c>
      <c r="G1159" s="132">
        <v>72781214.025000006</v>
      </c>
      <c r="H1159" s="130">
        <v>130</v>
      </c>
      <c r="I1159" s="133">
        <f t="shared" si="18"/>
        <v>13156604.07375</v>
      </c>
    </row>
    <row r="1160" spans="1:9" x14ac:dyDescent="0.25">
      <c r="A1160" s="86">
        <v>121</v>
      </c>
      <c r="B1160" s="86">
        <v>22</v>
      </c>
      <c r="C1160" s="86">
        <v>2</v>
      </c>
      <c r="D1160" s="86" t="s">
        <v>9</v>
      </c>
      <c r="E1160" s="86" t="s">
        <v>10</v>
      </c>
      <c r="F1160" s="132">
        <v>119554.2245</v>
      </c>
      <c r="G1160" s="132">
        <v>12194530.899</v>
      </c>
      <c r="H1160" s="130">
        <v>102</v>
      </c>
      <c r="I1160" s="133">
        <f t="shared" si="18"/>
        <v>2630192.9389999998</v>
      </c>
    </row>
    <row r="1161" spans="1:9" x14ac:dyDescent="0.25">
      <c r="A1161" s="86">
        <v>121</v>
      </c>
      <c r="B1161" s="86">
        <v>23</v>
      </c>
      <c r="C1161" s="86">
        <v>2</v>
      </c>
      <c r="D1161" s="86" t="s">
        <v>9</v>
      </c>
      <c r="E1161" s="86" t="s">
        <v>10</v>
      </c>
      <c r="F1161" s="132">
        <v>3639896.1472999998</v>
      </c>
      <c r="G1161" s="132">
        <v>374441316.52438998</v>
      </c>
      <c r="H1161" s="130">
        <v>102.87142857142901</v>
      </c>
      <c r="I1161" s="133">
        <f t="shared" si="18"/>
        <v>83717611.387899995</v>
      </c>
    </row>
    <row r="1162" spans="1:9" x14ac:dyDescent="0.25">
      <c r="A1162" s="86">
        <v>121</v>
      </c>
      <c r="B1162" s="86">
        <v>23.5</v>
      </c>
      <c r="C1162" s="86">
        <v>2</v>
      </c>
      <c r="D1162" s="86" t="s">
        <v>9</v>
      </c>
      <c r="E1162" s="86" t="s">
        <v>10</v>
      </c>
      <c r="F1162" s="132">
        <v>5038699.4325000001</v>
      </c>
      <c r="G1162" s="132">
        <v>567917411.59200001</v>
      </c>
      <c r="H1162" s="130">
        <v>112.71111111111099</v>
      </c>
      <c r="I1162" s="133">
        <f t="shared" si="18"/>
        <v>118409436.66375001</v>
      </c>
    </row>
    <row r="1163" spans="1:9" x14ac:dyDescent="0.25">
      <c r="A1163" s="86">
        <v>121</v>
      </c>
      <c r="B1163" s="86">
        <v>24</v>
      </c>
      <c r="C1163" s="86">
        <v>2</v>
      </c>
      <c r="D1163" s="86" t="s">
        <v>9</v>
      </c>
      <c r="E1163" s="86" t="s">
        <v>10</v>
      </c>
      <c r="F1163" s="132">
        <v>2210999.5797000001</v>
      </c>
      <c r="G1163" s="132">
        <v>253527951.80559999</v>
      </c>
      <c r="H1163" s="130">
        <v>114.666666666667</v>
      </c>
      <c r="I1163" s="133">
        <f t="shared" si="18"/>
        <v>53063989.912799999</v>
      </c>
    </row>
    <row r="1164" spans="1:9" x14ac:dyDescent="0.25">
      <c r="A1164" s="86">
        <v>121</v>
      </c>
      <c r="B1164" s="86">
        <v>24.5</v>
      </c>
      <c r="C1164" s="86">
        <v>2</v>
      </c>
      <c r="D1164" s="86" t="s">
        <v>9</v>
      </c>
      <c r="E1164" s="86" t="s">
        <v>10</v>
      </c>
      <c r="F1164" s="132">
        <v>4307944.8653999995</v>
      </c>
      <c r="G1164" s="132">
        <v>556442878.44749999</v>
      </c>
      <c r="H1164" s="130">
        <v>129.166666666667</v>
      </c>
      <c r="I1164" s="133">
        <f t="shared" si="18"/>
        <v>105544649.20229998</v>
      </c>
    </row>
    <row r="1165" spans="1:9" x14ac:dyDescent="0.25">
      <c r="A1165" s="86">
        <v>121</v>
      </c>
      <c r="B1165" s="86">
        <v>25</v>
      </c>
      <c r="C1165" s="86">
        <v>2</v>
      </c>
      <c r="D1165" s="86" t="s">
        <v>9</v>
      </c>
      <c r="E1165" s="86" t="s">
        <v>10</v>
      </c>
      <c r="F1165" s="132">
        <v>684405.44099999999</v>
      </c>
      <c r="G1165" s="132">
        <v>87603896.447999999</v>
      </c>
      <c r="H1165" s="130">
        <v>128</v>
      </c>
      <c r="I1165" s="133">
        <f t="shared" si="18"/>
        <v>17110136.024999999</v>
      </c>
    </row>
    <row r="1166" spans="1:9" x14ac:dyDescent="0.25">
      <c r="A1166" s="86">
        <v>121</v>
      </c>
      <c r="B1166" s="86">
        <v>27</v>
      </c>
      <c r="C1166" s="86">
        <v>2</v>
      </c>
      <c r="D1166" s="86" t="s">
        <v>9</v>
      </c>
      <c r="E1166" s="86" t="s">
        <v>10</v>
      </c>
      <c r="F1166" s="132">
        <v>451539.14549999998</v>
      </c>
      <c r="G1166" s="132">
        <v>79019350.462500006</v>
      </c>
      <c r="H1166" s="130">
        <v>175</v>
      </c>
      <c r="I1166" s="133">
        <f t="shared" si="18"/>
        <v>12191556.9285</v>
      </c>
    </row>
    <row r="1167" spans="1:9" x14ac:dyDescent="0.25">
      <c r="A1167" s="86">
        <v>121</v>
      </c>
      <c r="B1167" s="86">
        <v>23.5</v>
      </c>
      <c r="C1167" s="86">
        <v>3</v>
      </c>
      <c r="D1167" s="86" t="s">
        <v>9</v>
      </c>
      <c r="E1167" s="86" t="s">
        <v>10</v>
      </c>
      <c r="F1167" s="132">
        <v>19594942.237500001</v>
      </c>
      <c r="G1167" s="132">
        <v>2274692866.0275002</v>
      </c>
      <c r="H1167" s="130">
        <v>116.085714285714</v>
      </c>
      <c r="I1167" s="133">
        <f t="shared" si="18"/>
        <v>460481142.58125001</v>
      </c>
    </row>
    <row r="1168" spans="1:9" x14ac:dyDescent="0.25">
      <c r="A1168" s="86">
        <v>121</v>
      </c>
      <c r="B1168" s="86">
        <v>24</v>
      </c>
      <c r="C1168" s="86">
        <v>3</v>
      </c>
      <c r="D1168" s="86" t="s">
        <v>9</v>
      </c>
      <c r="E1168" s="86" t="s">
        <v>10</v>
      </c>
      <c r="F1168" s="132">
        <v>60433988.511799999</v>
      </c>
      <c r="G1168" s="132">
        <v>7437802586.1107998</v>
      </c>
      <c r="H1168" s="130">
        <v>123.07317073170699</v>
      </c>
      <c r="I1168" s="133">
        <f t="shared" si="18"/>
        <v>1450415724.2832</v>
      </c>
    </row>
    <row r="1169" spans="1:9" x14ac:dyDescent="0.25">
      <c r="A1169" s="86">
        <v>121</v>
      </c>
      <c r="B1169" s="86">
        <v>24.5</v>
      </c>
      <c r="C1169" s="86">
        <v>3</v>
      </c>
      <c r="D1169" s="86" t="s">
        <v>9</v>
      </c>
      <c r="E1169" s="86" t="s">
        <v>10</v>
      </c>
      <c r="F1169" s="132">
        <v>127084373.5293</v>
      </c>
      <c r="G1169" s="132">
        <v>17131978738.884899</v>
      </c>
      <c r="H1169" s="130">
        <v>134.80790960452001</v>
      </c>
      <c r="I1169" s="133">
        <f t="shared" si="18"/>
        <v>3113567151.4678502</v>
      </c>
    </row>
    <row r="1170" spans="1:9" x14ac:dyDescent="0.25">
      <c r="A1170" s="86">
        <v>121</v>
      </c>
      <c r="B1170" s="86">
        <v>25</v>
      </c>
      <c r="C1170" s="86">
        <v>3</v>
      </c>
      <c r="D1170" s="86" t="s">
        <v>9</v>
      </c>
      <c r="E1170" s="86" t="s">
        <v>10</v>
      </c>
      <c r="F1170" s="132">
        <v>95816761.739999995</v>
      </c>
      <c r="G1170" s="132">
        <v>13055718192.516001</v>
      </c>
      <c r="H1170" s="130">
        <v>136.25714285714301</v>
      </c>
      <c r="I1170" s="133">
        <f t="shared" si="18"/>
        <v>2395419043.5</v>
      </c>
    </row>
    <row r="1171" spans="1:9" x14ac:dyDescent="0.25">
      <c r="A1171" s="86">
        <v>121</v>
      </c>
      <c r="B1171" s="86">
        <v>25.5</v>
      </c>
      <c r="C1171" s="86">
        <v>3</v>
      </c>
      <c r="D1171" s="86" t="s">
        <v>9</v>
      </c>
      <c r="E1171" s="86" t="s">
        <v>10</v>
      </c>
      <c r="F1171" s="132">
        <v>100800518.557</v>
      </c>
      <c r="G1171" s="132">
        <v>14565067699.447001</v>
      </c>
      <c r="H1171" s="130">
        <v>144.493975903614</v>
      </c>
      <c r="I1171" s="133">
        <f t="shared" si="18"/>
        <v>2570413223.2034998</v>
      </c>
    </row>
    <row r="1172" spans="1:9" x14ac:dyDescent="0.25">
      <c r="A1172" s="86">
        <v>121</v>
      </c>
      <c r="B1172" s="86">
        <v>26</v>
      </c>
      <c r="C1172" s="86">
        <v>3</v>
      </c>
      <c r="D1172" s="86" t="s">
        <v>9</v>
      </c>
      <c r="E1172" s="86" t="s">
        <v>10</v>
      </c>
      <c r="F1172" s="132">
        <v>43234828.635600001</v>
      </c>
      <c r="G1172" s="132">
        <v>6743603866.4717999</v>
      </c>
      <c r="H1172" s="130">
        <v>155.97619047619</v>
      </c>
      <c r="I1172" s="133">
        <f t="shared" si="18"/>
        <v>1124105544.5256</v>
      </c>
    </row>
    <row r="1173" spans="1:9" x14ac:dyDescent="0.25">
      <c r="A1173" s="86">
        <v>121</v>
      </c>
      <c r="B1173" s="86">
        <v>26.5</v>
      </c>
      <c r="C1173" s="86">
        <v>3</v>
      </c>
      <c r="D1173" s="86" t="s">
        <v>9</v>
      </c>
      <c r="E1173" s="86" t="s">
        <v>10</v>
      </c>
      <c r="F1173" s="132">
        <v>11124833.202299999</v>
      </c>
      <c r="G1173" s="132">
        <v>1749017254.7616</v>
      </c>
      <c r="H1173" s="130">
        <v>157.21739130434801</v>
      </c>
      <c r="I1173" s="133">
        <f t="shared" si="18"/>
        <v>294808079.86094999</v>
      </c>
    </row>
    <row r="1174" spans="1:9" x14ac:dyDescent="0.25">
      <c r="A1174" s="86">
        <v>121</v>
      </c>
      <c r="B1174" s="86">
        <v>27</v>
      </c>
      <c r="C1174" s="86">
        <v>3</v>
      </c>
      <c r="D1174" s="86" t="s">
        <v>9</v>
      </c>
      <c r="E1174" s="86" t="s">
        <v>10</v>
      </c>
      <c r="F1174" s="132">
        <v>9482322.0555000007</v>
      </c>
      <c r="G1174" s="132">
        <v>1555100817.102</v>
      </c>
      <c r="H1174" s="130">
        <v>164</v>
      </c>
      <c r="I1174" s="133">
        <f t="shared" si="18"/>
        <v>256022695.49850002</v>
      </c>
    </row>
    <row r="1175" spans="1:9" x14ac:dyDescent="0.25">
      <c r="A1175" s="86">
        <v>121</v>
      </c>
      <c r="B1175" s="86">
        <v>27.5</v>
      </c>
      <c r="C1175" s="86">
        <v>3</v>
      </c>
      <c r="D1175" s="86" t="s">
        <v>9</v>
      </c>
      <c r="E1175" s="86" t="s">
        <v>10</v>
      </c>
      <c r="F1175" s="132">
        <v>4277260.2159000002</v>
      </c>
      <c r="G1175" s="132">
        <v>795570400.15740001</v>
      </c>
      <c r="H1175" s="130">
        <v>186</v>
      </c>
      <c r="I1175" s="133">
        <f t="shared" si="18"/>
        <v>117624655.93725</v>
      </c>
    </row>
    <row r="1176" spans="1:9" x14ac:dyDescent="0.25">
      <c r="A1176" s="86">
        <v>121</v>
      </c>
      <c r="B1176" s="86">
        <v>28</v>
      </c>
      <c r="C1176" s="86">
        <v>3</v>
      </c>
      <c r="D1176" s="86" t="s">
        <v>9</v>
      </c>
      <c r="E1176" s="86" t="s">
        <v>10</v>
      </c>
      <c r="F1176" s="132">
        <v>1934184.4896</v>
      </c>
      <c r="G1176" s="132">
        <v>425520587.71200001</v>
      </c>
      <c r="H1176" s="130">
        <v>220</v>
      </c>
      <c r="I1176" s="133">
        <f t="shared" si="18"/>
        <v>54157165.708800003</v>
      </c>
    </row>
    <row r="1177" spans="1:9" x14ac:dyDescent="0.25">
      <c r="A1177" s="86">
        <v>121</v>
      </c>
      <c r="B1177" s="86">
        <v>28.5</v>
      </c>
      <c r="C1177" s="86">
        <v>3</v>
      </c>
      <c r="D1177" s="86" t="s">
        <v>9</v>
      </c>
      <c r="E1177" s="86" t="s">
        <v>10</v>
      </c>
      <c r="F1177" s="132">
        <v>2804882.4756</v>
      </c>
      <c r="G1177" s="132">
        <v>510488610.55919999</v>
      </c>
      <c r="H1177" s="130">
        <v>182</v>
      </c>
      <c r="I1177" s="133">
        <f t="shared" si="18"/>
        <v>79939150.5546</v>
      </c>
    </row>
    <row r="1178" spans="1:9" x14ac:dyDescent="0.25">
      <c r="A1178" s="86">
        <v>121</v>
      </c>
      <c r="B1178" s="86">
        <v>29</v>
      </c>
      <c r="C1178" s="86">
        <v>3</v>
      </c>
      <c r="D1178" s="86" t="s">
        <v>9</v>
      </c>
      <c r="E1178" s="86" t="s">
        <v>10</v>
      </c>
      <c r="F1178" s="132">
        <v>2369945.7765000002</v>
      </c>
      <c r="G1178" s="132">
        <v>559307203.25399995</v>
      </c>
      <c r="H1178" s="130">
        <v>236</v>
      </c>
      <c r="I1178" s="133">
        <f t="shared" si="18"/>
        <v>68728427.5185</v>
      </c>
    </row>
    <row r="1179" spans="1:9" x14ac:dyDescent="0.25">
      <c r="A1179" s="86">
        <v>121</v>
      </c>
      <c r="B1179" s="86">
        <v>23</v>
      </c>
      <c r="C1179" s="86">
        <v>4</v>
      </c>
      <c r="D1179" s="86" t="s">
        <v>9</v>
      </c>
      <c r="E1179" s="86" t="s">
        <v>10</v>
      </c>
      <c r="F1179" s="132">
        <v>519985.16389999999</v>
      </c>
      <c r="G1179" s="132">
        <v>67598071.306999996</v>
      </c>
      <c r="H1179" s="130">
        <v>130</v>
      </c>
      <c r="I1179" s="133">
        <f t="shared" si="18"/>
        <v>11959658.7697</v>
      </c>
    </row>
    <row r="1180" spans="1:9" x14ac:dyDescent="0.25">
      <c r="A1180" s="86">
        <v>121</v>
      </c>
      <c r="B1180" s="86">
        <v>24</v>
      </c>
      <c r="C1180" s="86">
        <v>4</v>
      </c>
      <c r="D1180" s="86" t="s">
        <v>9</v>
      </c>
      <c r="E1180" s="86" t="s">
        <v>10</v>
      </c>
      <c r="F1180" s="132">
        <v>17687996.637600001</v>
      </c>
      <c r="G1180" s="132">
        <v>2122559596.5120001</v>
      </c>
      <c r="H1180" s="130">
        <v>120</v>
      </c>
      <c r="I1180" s="133">
        <f t="shared" si="18"/>
        <v>424511919.30239999</v>
      </c>
    </row>
    <row r="1181" spans="1:9" x14ac:dyDescent="0.25">
      <c r="A1181" s="86">
        <v>121</v>
      </c>
      <c r="B1181" s="86">
        <v>24.5</v>
      </c>
      <c r="C1181" s="86">
        <v>4</v>
      </c>
      <c r="D1181" s="86" t="s">
        <v>9</v>
      </c>
      <c r="E1181" s="86" t="s">
        <v>10</v>
      </c>
      <c r="F1181" s="132">
        <v>17949770.272500001</v>
      </c>
      <c r="G1181" s="132">
        <v>2379421547.3225999</v>
      </c>
      <c r="H1181" s="130">
        <v>132.56</v>
      </c>
      <c r="I1181" s="133">
        <f t="shared" si="18"/>
        <v>439769371.67625004</v>
      </c>
    </row>
    <row r="1182" spans="1:9" x14ac:dyDescent="0.25">
      <c r="A1182" s="86">
        <v>121</v>
      </c>
      <c r="B1182" s="86">
        <v>25</v>
      </c>
      <c r="C1182" s="86">
        <v>4</v>
      </c>
      <c r="D1182" s="86" t="s">
        <v>9</v>
      </c>
      <c r="E1182" s="86" t="s">
        <v>10</v>
      </c>
      <c r="F1182" s="132">
        <v>49277191.751999997</v>
      </c>
      <c r="G1182" s="132">
        <v>6639417183.1409998</v>
      </c>
      <c r="H1182" s="130">
        <v>134.736111111111</v>
      </c>
      <c r="I1182" s="133">
        <f t="shared" si="18"/>
        <v>1231929793.8</v>
      </c>
    </row>
    <row r="1183" spans="1:9" x14ac:dyDescent="0.25">
      <c r="A1183" s="86">
        <v>121</v>
      </c>
      <c r="B1183" s="86">
        <v>25.5</v>
      </c>
      <c r="C1183" s="86">
        <v>4</v>
      </c>
      <c r="D1183" s="86" t="s">
        <v>9</v>
      </c>
      <c r="E1183" s="86" t="s">
        <v>10</v>
      </c>
      <c r="F1183" s="132">
        <v>52221955.397</v>
      </c>
      <c r="G1183" s="132">
        <v>7512067560.6545</v>
      </c>
      <c r="H1183" s="130">
        <v>143.84883720930199</v>
      </c>
      <c r="I1183" s="133">
        <f t="shared" si="18"/>
        <v>1331659862.6235001</v>
      </c>
    </row>
    <row r="1184" spans="1:9" x14ac:dyDescent="0.25">
      <c r="A1184" s="86">
        <v>121</v>
      </c>
      <c r="B1184" s="86">
        <v>26</v>
      </c>
      <c r="C1184" s="86">
        <v>4</v>
      </c>
      <c r="D1184" s="86" t="s">
        <v>9</v>
      </c>
      <c r="E1184" s="86" t="s">
        <v>10</v>
      </c>
      <c r="F1184" s="132">
        <v>13896909.204299999</v>
      </c>
      <c r="G1184" s="132">
        <v>2152991525.9847002</v>
      </c>
      <c r="H1184" s="130">
        <v>154.92592592592601</v>
      </c>
      <c r="I1184" s="133">
        <f t="shared" si="18"/>
        <v>361319639.3118</v>
      </c>
    </row>
    <row r="1185" spans="1:9" x14ac:dyDescent="0.25">
      <c r="A1185" s="86">
        <v>121</v>
      </c>
      <c r="B1185" s="86">
        <v>26.5</v>
      </c>
      <c r="C1185" s="86">
        <v>4</v>
      </c>
      <c r="D1185" s="86" t="s">
        <v>9</v>
      </c>
      <c r="E1185" s="86" t="s">
        <v>10</v>
      </c>
      <c r="F1185" s="132">
        <v>13543275.2028</v>
      </c>
      <c r="G1185" s="132">
        <v>2062447338.0264001</v>
      </c>
      <c r="H1185" s="130">
        <v>152.28571428571399</v>
      </c>
      <c r="I1185" s="133">
        <f t="shared" si="18"/>
        <v>358896792.87419999</v>
      </c>
    </row>
    <row r="1186" spans="1:9" x14ac:dyDescent="0.25">
      <c r="A1186" s="86">
        <v>121</v>
      </c>
      <c r="B1186" s="86">
        <v>27</v>
      </c>
      <c r="C1186" s="86">
        <v>4</v>
      </c>
      <c r="D1186" s="86" t="s">
        <v>9</v>
      </c>
      <c r="E1186" s="86" t="s">
        <v>10</v>
      </c>
      <c r="F1186" s="132">
        <v>11740017.783</v>
      </c>
      <c r="G1186" s="132">
        <v>1957422195.7425001</v>
      </c>
      <c r="H1186" s="130">
        <v>166.730769230769</v>
      </c>
      <c r="I1186" s="133">
        <f t="shared" si="18"/>
        <v>316980480.14099997</v>
      </c>
    </row>
    <row r="1187" spans="1:9" x14ac:dyDescent="0.25">
      <c r="A1187" s="86">
        <v>121</v>
      </c>
      <c r="B1187" s="86">
        <v>27.5</v>
      </c>
      <c r="C1187" s="86">
        <v>4</v>
      </c>
      <c r="D1187" s="86" t="s">
        <v>9</v>
      </c>
      <c r="E1187" s="86" t="s">
        <v>10</v>
      </c>
      <c r="F1187" s="132">
        <v>475251.13510000001</v>
      </c>
      <c r="G1187" s="132">
        <v>83644199.777600005</v>
      </c>
      <c r="H1187" s="130">
        <v>176</v>
      </c>
      <c r="I1187" s="133">
        <f t="shared" si="18"/>
        <v>13069406.21525</v>
      </c>
    </row>
    <row r="1188" spans="1:9" x14ac:dyDescent="0.25">
      <c r="A1188" s="86">
        <v>121</v>
      </c>
      <c r="B1188" s="86">
        <v>28</v>
      </c>
      <c r="C1188" s="86">
        <v>4</v>
      </c>
      <c r="D1188" s="86" t="s">
        <v>9</v>
      </c>
      <c r="E1188" s="86" t="s">
        <v>10</v>
      </c>
      <c r="F1188" s="132">
        <v>22726667.752799999</v>
      </c>
      <c r="G1188" s="132">
        <v>4663802350.5480003</v>
      </c>
      <c r="H1188" s="130">
        <v>205.212765957447</v>
      </c>
      <c r="I1188" s="133">
        <f t="shared" si="18"/>
        <v>636346697.07840002</v>
      </c>
    </row>
    <row r="1189" spans="1:9" x14ac:dyDescent="0.25">
      <c r="A1189" s="86">
        <v>121</v>
      </c>
      <c r="B1189" s="86">
        <v>28.5</v>
      </c>
      <c r="C1189" s="86">
        <v>4</v>
      </c>
      <c r="D1189" s="86" t="s">
        <v>9</v>
      </c>
      <c r="E1189" s="86" t="s">
        <v>10</v>
      </c>
      <c r="F1189" s="132">
        <v>9349608.2520000003</v>
      </c>
      <c r="G1189" s="132">
        <v>1988194194.7878001</v>
      </c>
      <c r="H1189" s="130">
        <v>212.65</v>
      </c>
      <c r="I1189" s="133">
        <f t="shared" si="18"/>
        <v>266463835.18200001</v>
      </c>
    </row>
    <row r="1190" spans="1:9" x14ac:dyDescent="0.25">
      <c r="A1190" s="86">
        <v>121</v>
      </c>
      <c r="B1190" s="86">
        <v>29</v>
      </c>
      <c r="C1190" s="86">
        <v>4</v>
      </c>
      <c r="D1190" s="86" t="s">
        <v>9</v>
      </c>
      <c r="E1190" s="86" t="s">
        <v>10</v>
      </c>
      <c r="F1190" s="132">
        <v>5687869.8635999998</v>
      </c>
      <c r="G1190" s="132">
        <v>1244221532.6624999</v>
      </c>
      <c r="H1190" s="130">
        <v>218.75</v>
      </c>
      <c r="I1190" s="133">
        <f t="shared" si="18"/>
        <v>164948226.04440001</v>
      </c>
    </row>
    <row r="1191" spans="1:9" x14ac:dyDescent="0.25">
      <c r="A1191" s="86">
        <v>121</v>
      </c>
      <c r="B1191" s="86">
        <v>29.5</v>
      </c>
      <c r="C1191" s="86">
        <v>4</v>
      </c>
      <c r="D1191" s="86" t="s">
        <v>9</v>
      </c>
      <c r="E1191" s="86" t="s">
        <v>10</v>
      </c>
      <c r="F1191" s="132">
        <v>2260968.7574999998</v>
      </c>
      <c r="G1191" s="132">
        <v>535849595.52749997</v>
      </c>
      <c r="H1191" s="130">
        <v>237</v>
      </c>
      <c r="I1191" s="133">
        <f t="shared" si="18"/>
        <v>66698578.346249998</v>
      </c>
    </row>
    <row r="1192" spans="1:9" x14ac:dyDescent="0.25">
      <c r="A1192" s="86">
        <v>121</v>
      </c>
      <c r="B1192" s="86">
        <v>25</v>
      </c>
      <c r="C1192" s="86">
        <v>5</v>
      </c>
      <c r="D1192" s="86" t="s">
        <v>9</v>
      </c>
      <c r="E1192" s="86" t="s">
        <v>10</v>
      </c>
      <c r="F1192" s="132">
        <v>26007406.758000001</v>
      </c>
      <c r="G1192" s="132">
        <v>3646512189.6479998</v>
      </c>
      <c r="H1192" s="130">
        <v>140.210526315789</v>
      </c>
      <c r="I1192" s="133">
        <f t="shared" si="18"/>
        <v>650185168.95000005</v>
      </c>
    </row>
    <row r="1193" spans="1:9" x14ac:dyDescent="0.25">
      <c r="A1193" s="86">
        <v>121</v>
      </c>
      <c r="B1193" s="86">
        <v>25.5</v>
      </c>
      <c r="C1193" s="86">
        <v>5</v>
      </c>
      <c r="D1193" s="86" t="s">
        <v>9</v>
      </c>
      <c r="E1193" s="86" t="s">
        <v>10</v>
      </c>
      <c r="F1193" s="132">
        <v>7894016.5135000004</v>
      </c>
      <c r="G1193" s="132">
        <v>1201104974.131</v>
      </c>
      <c r="H1193" s="130">
        <v>152.15384615384599</v>
      </c>
      <c r="I1193" s="133">
        <f t="shared" si="18"/>
        <v>201297421.09425002</v>
      </c>
    </row>
    <row r="1194" spans="1:9" x14ac:dyDescent="0.25">
      <c r="A1194" s="86">
        <v>121</v>
      </c>
      <c r="B1194" s="86">
        <v>26</v>
      </c>
      <c r="C1194" s="86">
        <v>5</v>
      </c>
      <c r="D1194" s="86" t="s">
        <v>9</v>
      </c>
      <c r="E1194" s="86" t="s">
        <v>10</v>
      </c>
      <c r="F1194" s="132">
        <v>57131737.839900002</v>
      </c>
      <c r="G1194" s="132">
        <v>9305782163.4720001</v>
      </c>
      <c r="H1194" s="130">
        <v>162.882882882883</v>
      </c>
      <c r="I1194" s="133">
        <f t="shared" si="18"/>
        <v>1485425183.8374</v>
      </c>
    </row>
    <row r="1195" spans="1:9" x14ac:dyDescent="0.25">
      <c r="A1195" s="86">
        <v>121</v>
      </c>
      <c r="B1195" s="86">
        <v>26.5</v>
      </c>
      <c r="C1195" s="86">
        <v>5</v>
      </c>
      <c r="D1195" s="86" t="s">
        <v>9</v>
      </c>
      <c r="E1195" s="86" t="s">
        <v>10</v>
      </c>
      <c r="F1195" s="132">
        <v>79324897.616400003</v>
      </c>
      <c r="G1195" s="132">
        <v>13286436662.346901</v>
      </c>
      <c r="H1195" s="130">
        <v>167.493902439024</v>
      </c>
      <c r="I1195" s="133">
        <f t="shared" si="18"/>
        <v>2102109786.8346</v>
      </c>
    </row>
    <row r="1196" spans="1:9" x14ac:dyDescent="0.25">
      <c r="A1196" s="86">
        <v>121</v>
      </c>
      <c r="B1196" s="86">
        <v>27</v>
      </c>
      <c r="C1196" s="86">
        <v>5</v>
      </c>
      <c r="D1196" s="86" t="s">
        <v>9</v>
      </c>
      <c r="E1196" s="86" t="s">
        <v>10</v>
      </c>
      <c r="F1196" s="132">
        <v>48766227.714000002</v>
      </c>
      <c r="G1196" s="132">
        <v>8772502518.7740002</v>
      </c>
      <c r="H1196" s="130">
        <v>179.888888888889</v>
      </c>
      <c r="I1196" s="133">
        <f t="shared" si="18"/>
        <v>1316688148.2780001</v>
      </c>
    </row>
    <row r="1197" spans="1:9" x14ac:dyDescent="0.25">
      <c r="A1197" s="86">
        <v>121</v>
      </c>
      <c r="B1197" s="86">
        <v>27.5</v>
      </c>
      <c r="C1197" s="86">
        <v>5</v>
      </c>
      <c r="D1197" s="86" t="s">
        <v>9</v>
      </c>
      <c r="E1197" s="86" t="s">
        <v>10</v>
      </c>
      <c r="F1197" s="132">
        <v>53703378.2663</v>
      </c>
      <c r="G1197" s="132">
        <v>9677538864.0412998</v>
      </c>
      <c r="H1197" s="130">
        <v>180.20353982300901</v>
      </c>
      <c r="I1197" s="133">
        <f t="shared" si="18"/>
        <v>1476842902.3232501</v>
      </c>
    </row>
    <row r="1198" spans="1:9" x14ac:dyDescent="0.25">
      <c r="A1198" s="86">
        <v>121</v>
      </c>
      <c r="B1198" s="86">
        <v>28</v>
      </c>
      <c r="C1198" s="86">
        <v>5</v>
      </c>
      <c r="D1198" s="86" t="s">
        <v>9</v>
      </c>
      <c r="E1198" s="86" t="s">
        <v>10</v>
      </c>
      <c r="F1198" s="132">
        <v>36749505.3024</v>
      </c>
      <c r="G1198" s="132">
        <v>7320888293.1359997</v>
      </c>
      <c r="H1198" s="130">
        <v>199.210526315789</v>
      </c>
      <c r="I1198" s="133">
        <f t="shared" si="18"/>
        <v>1028986148.4672</v>
      </c>
    </row>
    <row r="1199" spans="1:9" x14ac:dyDescent="0.25">
      <c r="A1199" s="86">
        <v>121</v>
      </c>
      <c r="B1199" s="86">
        <v>28.5</v>
      </c>
      <c r="C1199" s="86">
        <v>5</v>
      </c>
      <c r="D1199" s="86" t="s">
        <v>9</v>
      </c>
      <c r="E1199" s="86" t="s">
        <v>10</v>
      </c>
      <c r="F1199" s="132">
        <v>47215521.672600001</v>
      </c>
      <c r="G1199" s="132">
        <v>10275219468.948</v>
      </c>
      <c r="H1199" s="130">
        <v>217.62376237623801</v>
      </c>
      <c r="I1199" s="133">
        <f t="shared" si="18"/>
        <v>1345642367.6691</v>
      </c>
    </row>
    <row r="1200" spans="1:9" x14ac:dyDescent="0.25">
      <c r="A1200" s="86">
        <v>121</v>
      </c>
      <c r="B1200" s="86">
        <v>29</v>
      </c>
      <c r="C1200" s="86">
        <v>5</v>
      </c>
      <c r="D1200" s="86" t="s">
        <v>9</v>
      </c>
      <c r="E1200" s="86" t="s">
        <v>10</v>
      </c>
      <c r="F1200" s="132">
        <v>46924926.374700002</v>
      </c>
      <c r="G1200" s="132">
        <v>11131161323.065201</v>
      </c>
      <c r="H1200" s="130">
        <v>237.21212121212099</v>
      </c>
      <c r="I1200" s="133">
        <f t="shared" si="18"/>
        <v>1360822864.8663001</v>
      </c>
    </row>
    <row r="1201" spans="1:9" x14ac:dyDescent="0.25">
      <c r="A1201" s="86">
        <v>121</v>
      </c>
      <c r="B1201" s="86">
        <v>29.5</v>
      </c>
      <c r="C1201" s="86">
        <v>5</v>
      </c>
      <c r="D1201" s="86" t="s">
        <v>9</v>
      </c>
      <c r="E1201" s="86" t="s">
        <v>10</v>
      </c>
      <c r="F1201" s="132">
        <v>29844787.598999999</v>
      </c>
      <c r="G1201" s="132">
        <v>7550279068.7954998</v>
      </c>
      <c r="H1201" s="130">
        <v>252.98484848484799</v>
      </c>
      <c r="I1201" s="133">
        <f t="shared" si="18"/>
        <v>880421234.17050004</v>
      </c>
    </row>
    <row r="1202" spans="1:9" x14ac:dyDescent="0.25">
      <c r="A1202" s="86">
        <v>121</v>
      </c>
      <c r="B1202" s="86">
        <v>30</v>
      </c>
      <c r="C1202" s="86">
        <v>5</v>
      </c>
      <c r="D1202" s="86" t="s">
        <v>9</v>
      </c>
      <c r="E1202" s="86" t="s">
        <v>10</v>
      </c>
      <c r="F1202" s="132">
        <v>30234029.720400002</v>
      </c>
      <c r="G1202" s="132">
        <v>7886500843.4303999</v>
      </c>
      <c r="H1202" s="130">
        <v>260.84848484848499</v>
      </c>
      <c r="I1202" s="133">
        <f t="shared" si="18"/>
        <v>907020891.61200011</v>
      </c>
    </row>
    <row r="1203" spans="1:9" x14ac:dyDescent="0.25">
      <c r="A1203" s="86">
        <v>121</v>
      </c>
      <c r="B1203" s="86">
        <v>30.5</v>
      </c>
      <c r="C1203" s="86">
        <v>5</v>
      </c>
      <c r="D1203" s="86" t="s">
        <v>9</v>
      </c>
      <c r="E1203" s="86" t="s">
        <v>10</v>
      </c>
      <c r="F1203" s="132">
        <v>14550342.642000001</v>
      </c>
      <c r="G1203" s="132">
        <v>3949756648.092</v>
      </c>
      <c r="H1203" s="130">
        <v>271.45454545454498</v>
      </c>
      <c r="I1203" s="133">
        <f t="shared" si="18"/>
        <v>443785450.58100003</v>
      </c>
    </row>
    <row r="1204" spans="1:9" x14ac:dyDescent="0.25">
      <c r="A1204" s="86">
        <v>121</v>
      </c>
      <c r="B1204" s="86">
        <v>31</v>
      </c>
      <c r="C1204" s="86">
        <v>5</v>
      </c>
      <c r="D1204" s="86" t="s">
        <v>9</v>
      </c>
      <c r="E1204" s="86" t="s">
        <v>10</v>
      </c>
      <c r="F1204" s="132">
        <v>5849560.8037999999</v>
      </c>
      <c r="G1204" s="132">
        <v>1613643130.3053999</v>
      </c>
      <c r="H1204" s="130">
        <v>275.857142857143</v>
      </c>
      <c r="I1204" s="133">
        <f t="shared" si="18"/>
        <v>181336384.91780001</v>
      </c>
    </row>
    <row r="1205" spans="1:9" x14ac:dyDescent="0.25">
      <c r="A1205" s="86">
        <v>121</v>
      </c>
      <c r="B1205" s="86">
        <v>31.5</v>
      </c>
      <c r="C1205" s="86">
        <v>5</v>
      </c>
      <c r="D1205" s="86" t="s">
        <v>9</v>
      </c>
      <c r="E1205" s="86" t="s">
        <v>10</v>
      </c>
      <c r="F1205" s="132">
        <v>3068739.4234000002</v>
      </c>
      <c r="G1205" s="132">
        <v>873275561.63039994</v>
      </c>
      <c r="H1205" s="130">
        <v>284.57142857142901</v>
      </c>
      <c r="I1205" s="133">
        <f t="shared" si="18"/>
        <v>96665291.837099999</v>
      </c>
    </row>
    <row r="1206" spans="1:9" x14ac:dyDescent="0.25">
      <c r="A1206" s="86">
        <v>121</v>
      </c>
      <c r="B1206" s="86">
        <v>32</v>
      </c>
      <c r="C1206" s="86">
        <v>5</v>
      </c>
      <c r="D1206" s="86" t="s">
        <v>9</v>
      </c>
      <c r="E1206" s="86" t="s">
        <v>10</v>
      </c>
      <c r="F1206" s="132">
        <v>449473.45569999999</v>
      </c>
      <c r="G1206" s="132">
        <v>118211518.84909999</v>
      </c>
      <c r="H1206" s="130">
        <v>263</v>
      </c>
      <c r="I1206" s="133">
        <f t="shared" si="18"/>
        <v>14383150.5824</v>
      </c>
    </row>
    <row r="1207" spans="1:9" x14ac:dyDescent="0.25">
      <c r="A1207" s="86">
        <v>121</v>
      </c>
      <c r="B1207" s="86">
        <v>25.5</v>
      </c>
      <c r="C1207" s="86">
        <v>6</v>
      </c>
      <c r="D1207" s="86" t="s">
        <v>9</v>
      </c>
      <c r="E1207" s="86" t="s">
        <v>10</v>
      </c>
      <c r="F1207" s="132">
        <v>6679552.4345000004</v>
      </c>
      <c r="G1207" s="132">
        <v>1008612417.6095001</v>
      </c>
      <c r="H1207" s="130">
        <v>151</v>
      </c>
      <c r="I1207" s="133">
        <f t="shared" si="18"/>
        <v>170328587.07975</v>
      </c>
    </row>
    <row r="1208" spans="1:9" x14ac:dyDescent="0.25">
      <c r="A1208" s="86">
        <v>121</v>
      </c>
      <c r="B1208" s="86">
        <v>26</v>
      </c>
      <c r="C1208" s="86">
        <v>6</v>
      </c>
      <c r="D1208" s="86" t="s">
        <v>9</v>
      </c>
      <c r="E1208" s="86" t="s">
        <v>10</v>
      </c>
      <c r="F1208" s="132">
        <v>11838107.840700001</v>
      </c>
      <c r="G1208" s="132">
        <v>1839539018.3766</v>
      </c>
      <c r="H1208" s="130">
        <v>155.39130434782601</v>
      </c>
      <c r="I1208" s="133">
        <f t="shared" si="18"/>
        <v>307790803.85820001</v>
      </c>
    </row>
    <row r="1209" spans="1:9" x14ac:dyDescent="0.25">
      <c r="A1209" s="86">
        <v>121</v>
      </c>
      <c r="B1209" s="86">
        <v>26.5</v>
      </c>
      <c r="C1209" s="86">
        <v>6</v>
      </c>
      <c r="D1209" s="86" t="s">
        <v>9</v>
      </c>
      <c r="E1209" s="86" t="s">
        <v>10</v>
      </c>
      <c r="F1209" s="132">
        <v>6771637.6014</v>
      </c>
      <c r="G1209" s="132">
        <v>1104744305.8283999</v>
      </c>
      <c r="H1209" s="130">
        <v>163.142857142857</v>
      </c>
      <c r="I1209" s="133">
        <f t="shared" si="18"/>
        <v>179448396.43709999</v>
      </c>
    </row>
    <row r="1210" spans="1:9" x14ac:dyDescent="0.25">
      <c r="A1210" s="86">
        <v>121</v>
      </c>
      <c r="B1210" s="86">
        <v>27</v>
      </c>
      <c r="C1210" s="86">
        <v>6</v>
      </c>
      <c r="D1210" s="86" t="s">
        <v>9</v>
      </c>
      <c r="E1210" s="86" t="s">
        <v>10</v>
      </c>
      <c r="F1210" s="132">
        <v>18061565.82</v>
      </c>
      <c r="G1210" s="132">
        <v>3178384045.1745</v>
      </c>
      <c r="H1210" s="130">
        <v>175.97499999999999</v>
      </c>
      <c r="I1210" s="133">
        <f t="shared" si="18"/>
        <v>487662277.13999999</v>
      </c>
    </row>
    <row r="1211" spans="1:9" x14ac:dyDescent="0.25">
      <c r="A1211" s="86">
        <v>121</v>
      </c>
      <c r="B1211" s="86">
        <v>27.5</v>
      </c>
      <c r="C1211" s="86">
        <v>6</v>
      </c>
      <c r="D1211" s="86" t="s">
        <v>9</v>
      </c>
      <c r="E1211" s="86" t="s">
        <v>10</v>
      </c>
      <c r="F1211" s="132">
        <v>33267579.456999999</v>
      </c>
      <c r="G1211" s="132">
        <v>6404009045.4724998</v>
      </c>
      <c r="H1211" s="130">
        <v>192.5</v>
      </c>
      <c r="I1211" s="133">
        <f t="shared" si="18"/>
        <v>914858435.0675</v>
      </c>
    </row>
    <row r="1212" spans="1:9" x14ac:dyDescent="0.25">
      <c r="A1212" s="86">
        <v>121</v>
      </c>
      <c r="B1212" s="86">
        <v>28</v>
      </c>
      <c r="C1212" s="86">
        <v>6</v>
      </c>
      <c r="D1212" s="86" t="s">
        <v>9</v>
      </c>
      <c r="E1212" s="86" t="s">
        <v>10</v>
      </c>
      <c r="F1212" s="132">
        <v>19341844.896000002</v>
      </c>
      <c r="G1212" s="132">
        <v>3898832384.9112</v>
      </c>
      <c r="H1212" s="130">
        <v>201.57499999999999</v>
      </c>
      <c r="I1212" s="133">
        <f t="shared" si="18"/>
        <v>541571657.08800006</v>
      </c>
    </row>
    <row r="1213" spans="1:9" x14ac:dyDescent="0.25">
      <c r="A1213" s="86">
        <v>121</v>
      </c>
      <c r="B1213" s="86">
        <v>28.5</v>
      </c>
      <c r="C1213" s="86">
        <v>6</v>
      </c>
      <c r="D1213" s="86" t="s">
        <v>9</v>
      </c>
      <c r="E1213" s="86" t="s">
        <v>10</v>
      </c>
      <c r="F1213" s="132">
        <v>14491892.7906</v>
      </c>
      <c r="G1213" s="132">
        <v>3188216413.9320002</v>
      </c>
      <c r="H1213" s="130">
        <v>220</v>
      </c>
      <c r="I1213" s="133">
        <f t="shared" si="18"/>
        <v>413018944.53210002</v>
      </c>
    </row>
    <row r="1214" spans="1:9" x14ac:dyDescent="0.25">
      <c r="A1214" s="86">
        <v>121</v>
      </c>
      <c r="B1214" s="86">
        <v>29</v>
      </c>
      <c r="C1214" s="86">
        <v>6</v>
      </c>
      <c r="D1214" s="86" t="s">
        <v>9</v>
      </c>
      <c r="E1214" s="86" t="s">
        <v>10</v>
      </c>
      <c r="F1214" s="132">
        <v>21803501.143800002</v>
      </c>
      <c r="G1214" s="132">
        <v>5065996091.8464003</v>
      </c>
      <c r="H1214" s="130">
        <v>232.34782608695701</v>
      </c>
      <c r="I1214" s="133">
        <f t="shared" si="18"/>
        <v>632301533.17019999</v>
      </c>
    </row>
    <row r="1215" spans="1:9" x14ac:dyDescent="0.25">
      <c r="A1215" s="86">
        <v>121</v>
      </c>
      <c r="B1215" s="86">
        <v>29.5</v>
      </c>
      <c r="C1215" s="86">
        <v>6</v>
      </c>
      <c r="D1215" s="86" t="s">
        <v>9</v>
      </c>
      <c r="E1215" s="86" t="s">
        <v>10</v>
      </c>
      <c r="F1215" s="132">
        <v>25322850.083999999</v>
      </c>
      <c r="G1215" s="132">
        <v>6316694514.7034998</v>
      </c>
      <c r="H1215" s="130">
        <v>249.44642857142901</v>
      </c>
      <c r="I1215" s="133">
        <f t="shared" si="18"/>
        <v>747024077.47799993</v>
      </c>
    </row>
    <row r="1216" spans="1:9" x14ac:dyDescent="0.25">
      <c r="A1216" s="86">
        <v>121</v>
      </c>
      <c r="B1216" s="86">
        <v>30</v>
      </c>
      <c r="C1216" s="86">
        <v>6</v>
      </c>
      <c r="D1216" s="86" t="s">
        <v>9</v>
      </c>
      <c r="E1216" s="86" t="s">
        <v>10</v>
      </c>
      <c r="F1216" s="132">
        <v>23820750.6888</v>
      </c>
      <c r="G1216" s="132">
        <v>6162244966.6487999</v>
      </c>
      <c r="H1216" s="130">
        <v>258.69230769230802</v>
      </c>
      <c r="I1216" s="133">
        <f t="shared" si="18"/>
        <v>714622520.66400003</v>
      </c>
    </row>
    <row r="1217" spans="1:9" x14ac:dyDescent="0.25">
      <c r="A1217" s="86">
        <v>121</v>
      </c>
      <c r="B1217" s="86">
        <v>30.5</v>
      </c>
      <c r="C1217" s="86">
        <v>6</v>
      </c>
      <c r="D1217" s="86" t="s">
        <v>9</v>
      </c>
      <c r="E1217" s="86" t="s">
        <v>10</v>
      </c>
      <c r="F1217" s="132">
        <v>17195859.486000001</v>
      </c>
      <c r="G1217" s="132">
        <v>4697996995.4700003</v>
      </c>
      <c r="H1217" s="130">
        <v>273.20512820512801</v>
      </c>
      <c r="I1217" s="133">
        <f t="shared" si="18"/>
        <v>524473714.32300007</v>
      </c>
    </row>
    <row r="1218" spans="1:9" x14ac:dyDescent="0.25">
      <c r="A1218" s="86">
        <v>121</v>
      </c>
      <c r="B1218" s="86">
        <v>31</v>
      </c>
      <c r="C1218" s="86">
        <v>6</v>
      </c>
      <c r="D1218" s="86" t="s">
        <v>9</v>
      </c>
      <c r="E1218" s="86" t="s">
        <v>10</v>
      </c>
      <c r="F1218" s="132">
        <v>11281295.835899999</v>
      </c>
      <c r="G1218" s="132">
        <v>3062245080.7893</v>
      </c>
      <c r="H1218" s="130">
        <v>271.444444444444</v>
      </c>
      <c r="I1218" s="133">
        <f t="shared" si="18"/>
        <v>349720170.91289997</v>
      </c>
    </row>
    <row r="1219" spans="1:9" x14ac:dyDescent="0.25">
      <c r="A1219" s="86">
        <v>121</v>
      </c>
      <c r="B1219" s="86">
        <v>31.5</v>
      </c>
      <c r="C1219" s="86">
        <v>6</v>
      </c>
      <c r="D1219" s="86" t="s">
        <v>9</v>
      </c>
      <c r="E1219" s="86" t="s">
        <v>10</v>
      </c>
      <c r="F1219" s="132">
        <v>3068739.4234000002</v>
      </c>
      <c r="G1219" s="132">
        <v>896510302.97899997</v>
      </c>
      <c r="H1219" s="130">
        <v>292.142857142857</v>
      </c>
      <c r="I1219" s="133">
        <f t="shared" ref="I1219:I1282" si="19">B1219*F1219</f>
        <v>96665291.837099999</v>
      </c>
    </row>
    <row r="1220" spans="1:9" x14ac:dyDescent="0.25">
      <c r="A1220" s="86">
        <v>121</v>
      </c>
      <c r="B1220" s="86">
        <v>32</v>
      </c>
      <c r="C1220" s="86">
        <v>6</v>
      </c>
      <c r="D1220" s="86" t="s">
        <v>9</v>
      </c>
      <c r="E1220" s="86" t="s">
        <v>10</v>
      </c>
      <c r="F1220" s="132">
        <v>449473.45569999999</v>
      </c>
      <c r="G1220" s="132">
        <v>130347302.153</v>
      </c>
      <c r="H1220" s="130">
        <v>290</v>
      </c>
      <c r="I1220" s="133">
        <f t="shared" si="19"/>
        <v>14383150.5824</v>
      </c>
    </row>
    <row r="1221" spans="1:9" x14ac:dyDescent="0.25">
      <c r="A1221" s="86">
        <v>121</v>
      </c>
      <c r="B1221" s="86">
        <v>32.5</v>
      </c>
      <c r="C1221" s="86">
        <v>6</v>
      </c>
      <c r="D1221" s="86" t="s">
        <v>9</v>
      </c>
      <c r="E1221" s="86" t="s">
        <v>10</v>
      </c>
      <c r="F1221" s="132">
        <v>1275142.6421999999</v>
      </c>
      <c r="G1221" s="132">
        <v>368941271.14319998</v>
      </c>
      <c r="H1221" s="130">
        <v>289.33333333333297</v>
      </c>
      <c r="I1221" s="133">
        <f t="shared" si="19"/>
        <v>41442135.871499993</v>
      </c>
    </row>
    <row r="1222" spans="1:9" x14ac:dyDescent="0.25">
      <c r="A1222" s="86">
        <v>121</v>
      </c>
      <c r="B1222" s="86">
        <v>33</v>
      </c>
      <c r="C1222" s="86">
        <v>6</v>
      </c>
      <c r="D1222" s="86" t="s">
        <v>9</v>
      </c>
      <c r="E1222" s="86" t="s">
        <v>10</v>
      </c>
      <c r="F1222" s="132">
        <v>333503.68689999997</v>
      </c>
      <c r="G1222" s="132">
        <v>118060305.1626</v>
      </c>
      <c r="H1222" s="130">
        <v>354</v>
      </c>
      <c r="I1222" s="133">
        <f t="shared" si="19"/>
        <v>11005621.667699998</v>
      </c>
    </row>
    <row r="1223" spans="1:9" x14ac:dyDescent="0.25">
      <c r="A1223" s="86">
        <v>121</v>
      </c>
      <c r="B1223" s="86">
        <v>33.5</v>
      </c>
      <c r="C1223" s="86">
        <v>6</v>
      </c>
      <c r="D1223" s="86" t="s">
        <v>9</v>
      </c>
      <c r="E1223" s="86" t="s">
        <v>10</v>
      </c>
      <c r="F1223" s="132">
        <v>1003505.4987999999</v>
      </c>
      <c r="G1223" s="132">
        <v>339184858.59439999</v>
      </c>
      <c r="H1223" s="130">
        <v>338</v>
      </c>
      <c r="I1223" s="133">
        <f t="shared" si="19"/>
        <v>33617434.209799998</v>
      </c>
    </row>
    <row r="1224" spans="1:9" x14ac:dyDescent="0.25">
      <c r="A1224" s="86">
        <v>121</v>
      </c>
      <c r="B1224" s="86">
        <v>26.5</v>
      </c>
      <c r="C1224" s="86">
        <v>7</v>
      </c>
      <c r="D1224" s="86" t="s">
        <v>9</v>
      </c>
      <c r="E1224" s="86" t="s">
        <v>10</v>
      </c>
      <c r="F1224" s="132">
        <v>3385818.8007</v>
      </c>
      <c r="G1224" s="132">
        <v>575589196.11899996</v>
      </c>
      <c r="H1224" s="130">
        <v>170</v>
      </c>
      <c r="I1224" s="133">
        <f t="shared" si="19"/>
        <v>89724198.218549997</v>
      </c>
    </row>
    <row r="1225" spans="1:9" x14ac:dyDescent="0.25">
      <c r="A1225" s="86">
        <v>121</v>
      </c>
      <c r="B1225" s="86">
        <v>28</v>
      </c>
      <c r="C1225" s="86">
        <v>7</v>
      </c>
      <c r="D1225" s="86" t="s">
        <v>9</v>
      </c>
      <c r="E1225" s="86" t="s">
        <v>10</v>
      </c>
      <c r="F1225" s="132">
        <v>5802553.4687999999</v>
      </c>
      <c r="G1225" s="132">
        <v>1085561044.7880001</v>
      </c>
      <c r="H1225" s="130">
        <v>187.083333333333</v>
      </c>
      <c r="I1225" s="133">
        <f t="shared" si="19"/>
        <v>162471497.12639999</v>
      </c>
    </row>
    <row r="1226" spans="1:9" x14ac:dyDescent="0.25">
      <c r="A1226" s="86">
        <v>121</v>
      </c>
      <c r="B1226" s="86">
        <v>28.5</v>
      </c>
      <c r="C1226" s="86">
        <v>7</v>
      </c>
      <c r="D1226" s="86" t="s">
        <v>9</v>
      </c>
      <c r="E1226" s="86" t="s">
        <v>10</v>
      </c>
      <c r="F1226" s="132">
        <v>1402441.2378</v>
      </c>
      <c r="G1226" s="132">
        <v>284695571.27340001</v>
      </c>
      <c r="H1226" s="130">
        <v>203</v>
      </c>
      <c r="I1226" s="133">
        <f t="shared" si="19"/>
        <v>39969575.2773</v>
      </c>
    </row>
    <row r="1227" spans="1:9" x14ac:dyDescent="0.25">
      <c r="A1227" s="86">
        <v>121</v>
      </c>
      <c r="B1227" s="86">
        <v>29</v>
      </c>
      <c r="C1227" s="86">
        <v>7</v>
      </c>
      <c r="D1227" s="86" t="s">
        <v>9</v>
      </c>
      <c r="E1227" s="86" t="s">
        <v>10</v>
      </c>
      <c r="F1227" s="132">
        <v>7583826.4847999997</v>
      </c>
      <c r="G1227" s="132">
        <v>1778407310.6856</v>
      </c>
      <c r="H1227" s="130">
        <v>234.5</v>
      </c>
      <c r="I1227" s="133">
        <f t="shared" si="19"/>
        <v>219930968.05919999</v>
      </c>
    </row>
    <row r="1228" spans="1:9" x14ac:dyDescent="0.25">
      <c r="A1228" s="86">
        <v>121</v>
      </c>
      <c r="B1228" s="86">
        <v>29.5</v>
      </c>
      <c r="C1228" s="86">
        <v>7</v>
      </c>
      <c r="D1228" s="86" t="s">
        <v>9</v>
      </c>
      <c r="E1228" s="86" t="s">
        <v>10</v>
      </c>
      <c r="F1228" s="132">
        <v>2713162.5090000001</v>
      </c>
      <c r="G1228" s="132">
        <v>579260195.67149997</v>
      </c>
      <c r="H1228" s="130">
        <v>213.5</v>
      </c>
      <c r="I1228" s="133">
        <f t="shared" si="19"/>
        <v>80038294.015500009</v>
      </c>
    </row>
    <row r="1229" spans="1:9" x14ac:dyDescent="0.25">
      <c r="A1229" s="86">
        <v>121</v>
      </c>
      <c r="B1229" s="86">
        <v>30</v>
      </c>
      <c r="C1229" s="86">
        <v>7</v>
      </c>
      <c r="D1229" s="86" t="s">
        <v>9</v>
      </c>
      <c r="E1229" s="86" t="s">
        <v>10</v>
      </c>
      <c r="F1229" s="132">
        <v>3206639.5158000002</v>
      </c>
      <c r="G1229" s="132">
        <v>852966111.20280004</v>
      </c>
      <c r="H1229" s="130">
        <v>266</v>
      </c>
      <c r="I1229" s="133">
        <f t="shared" si="19"/>
        <v>96199185.474000007</v>
      </c>
    </row>
    <row r="1230" spans="1:9" x14ac:dyDescent="0.25">
      <c r="A1230" s="86">
        <v>121</v>
      </c>
      <c r="B1230" s="86">
        <v>30.5</v>
      </c>
      <c r="C1230" s="86">
        <v>7</v>
      </c>
      <c r="D1230" s="86" t="s">
        <v>9</v>
      </c>
      <c r="E1230" s="86" t="s">
        <v>10</v>
      </c>
      <c r="F1230" s="132">
        <v>8818389.4800000004</v>
      </c>
      <c r="G1230" s="132">
        <v>2358478266.4260001</v>
      </c>
      <c r="H1230" s="130">
        <v>267.45</v>
      </c>
      <c r="I1230" s="133">
        <f t="shared" si="19"/>
        <v>268960879.13999999</v>
      </c>
    </row>
    <row r="1231" spans="1:9" x14ac:dyDescent="0.25">
      <c r="A1231" s="86">
        <v>121</v>
      </c>
      <c r="B1231" s="86">
        <v>31</v>
      </c>
      <c r="C1231" s="86">
        <v>7</v>
      </c>
      <c r="D1231" s="86" t="s">
        <v>9</v>
      </c>
      <c r="E1231" s="86" t="s">
        <v>10</v>
      </c>
      <c r="F1231" s="132">
        <v>5013909.2604</v>
      </c>
      <c r="G1231" s="132">
        <v>1417265017.6064</v>
      </c>
      <c r="H1231" s="130">
        <v>282.66666666666703</v>
      </c>
      <c r="I1231" s="133">
        <f t="shared" si="19"/>
        <v>155431187.0724</v>
      </c>
    </row>
    <row r="1232" spans="1:9" x14ac:dyDescent="0.25">
      <c r="A1232" s="86">
        <v>121</v>
      </c>
      <c r="B1232" s="86">
        <v>31.5</v>
      </c>
      <c r="C1232" s="86">
        <v>7</v>
      </c>
      <c r="D1232" s="86" t="s">
        <v>9</v>
      </c>
      <c r="E1232" s="86" t="s">
        <v>10</v>
      </c>
      <c r="F1232" s="132">
        <v>2191956.7310000001</v>
      </c>
      <c r="G1232" s="132">
        <v>635667451.99000001</v>
      </c>
      <c r="H1232" s="130">
        <v>290</v>
      </c>
      <c r="I1232" s="133">
        <f t="shared" si="19"/>
        <v>69046637.026500002</v>
      </c>
    </row>
    <row r="1233" spans="1:9" x14ac:dyDescent="0.25">
      <c r="A1233" s="86">
        <v>121</v>
      </c>
      <c r="B1233" s="86">
        <v>32</v>
      </c>
      <c r="C1233" s="86">
        <v>7</v>
      </c>
      <c r="D1233" s="86" t="s">
        <v>9</v>
      </c>
      <c r="E1233" s="86" t="s">
        <v>10</v>
      </c>
      <c r="F1233" s="132">
        <v>898946.91139999998</v>
      </c>
      <c r="G1233" s="132">
        <v>263840918.49590001</v>
      </c>
      <c r="H1233" s="130">
        <v>293.5</v>
      </c>
      <c r="I1233" s="133">
        <f t="shared" si="19"/>
        <v>28766301.164799999</v>
      </c>
    </row>
    <row r="1234" spans="1:9" x14ac:dyDescent="0.25">
      <c r="A1234" s="86">
        <v>121</v>
      </c>
      <c r="B1234" s="86">
        <v>33.5</v>
      </c>
      <c r="C1234" s="86">
        <v>7</v>
      </c>
      <c r="D1234" s="86" t="s">
        <v>9</v>
      </c>
      <c r="E1234" s="86" t="s">
        <v>10</v>
      </c>
      <c r="F1234" s="132">
        <v>1003505.4987999999</v>
      </c>
      <c r="G1234" s="132">
        <v>300549896.89060003</v>
      </c>
      <c r="H1234" s="130">
        <v>299.5</v>
      </c>
      <c r="I1234" s="133">
        <f t="shared" si="19"/>
        <v>33617434.209799998</v>
      </c>
    </row>
    <row r="1235" spans="1:9" x14ac:dyDescent="0.25">
      <c r="A1235" s="86">
        <v>121</v>
      </c>
      <c r="B1235" s="86">
        <v>27.5</v>
      </c>
      <c r="C1235" s="86">
        <v>8</v>
      </c>
      <c r="D1235" s="86" t="s">
        <v>9</v>
      </c>
      <c r="E1235" s="86" t="s">
        <v>10</v>
      </c>
      <c r="F1235" s="132">
        <v>475251.13510000001</v>
      </c>
      <c r="G1235" s="132">
        <v>79842190.696799994</v>
      </c>
      <c r="H1235" s="130">
        <v>168</v>
      </c>
      <c r="I1235" s="133">
        <f t="shared" si="19"/>
        <v>13069406.21525</v>
      </c>
    </row>
    <row r="1236" spans="1:9" x14ac:dyDescent="0.25">
      <c r="A1236" s="86">
        <v>121</v>
      </c>
      <c r="B1236" s="86">
        <v>28.5</v>
      </c>
      <c r="C1236" s="86">
        <v>8</v>
      </c>
      <c r="D1236" s="86" t="s">
        <v>9</v>
      </c>
      <c r="E1236" s="86" t="s">
        <v>10</v>
      </c>
      <c r="F1236" s="132">
        <v>4674804.1260000002</v>
      </c>
      <c r="G1236" s="132">
        <v>954595002.52919996</v>
      </c>
      <c r="H1236" s="130">
        <v>204.2</v>
      </c>
      <c r="I1236" s="133">
        <f t="shared" si="19"/>
        <v>133231917.59100001</v>
      </c>
    </row>
    <row r="1237" spans="1:9" x14ac:dyDescent="0.25">
      <c r="A1237" s="86">
        <v>121</v>
      </c>
      <c r="B1237" s="86">
        <v>29</v>
      </c>
      <c r="C1237" s="86">
        <v>8</v>
      </c>
      <c r="D1237" s="86" t="s">
        <v>9</v>
      </c>
      <c r="E1237" s="86" t="s">
        <v>10</v>
      </c>
      <c r="F1237" s="132">
        <v>473989.15529999998</v>
      </c>
      <c r="G1237" s="132">
        <v>109017505.719</v>
      </c>
      <c r="H1237" s="130">
        <v>230</v>
      </c>
      <c r="I1237" s="133">
        <f t="shared" si="19"/>
        <v>13745685.503699999</v>
      </c>
    </row>
    <row r="1238" spans="1:9" x14ac:dyDescent="0.25">
      <c r="A1238" s="86">
        <v>121</v>
      </c>
      <c r="B1238" s="86">
        <v>29.5</v>
      </c>
      <c r="C1238" s="86">
        <v>8</v>
      </c>
      <c r="D1238" s="86" t="s">
        <v>9</v>
      </c>
      <c r="E1238" s="86" t="s">
        <v>10</v>
      </c>
      <c r="F1238" s="132">
        <v>10852650.036</v>
      </c>
      <c r="G1238" s="132">
        <v>2702309858.9640002</v>
      </c>
      <c r="H1238" s="130">
        <v>249</v>
      </c>
      <c r="I1238" s="133">
        <f t="shared" si="19"/>
        <v>320153176.06200004</v>
      </c>
    </row>
    <row r="1239" spans="1:9" x14ac:dyDescent="0.25">
      <c r="A1239" s="86">
        <v>121</v>
      </c>
      <c r="B1239" s="86">
        <v>30</v>
      </c>
      <c r="C1239" s="86">
        <v>8</v>
      </c>
      <c r="D1239" s="86" t="s">
        <v>9</v>
      </c>
      <c r="E1239" s="86" t="s">
        <v>10</v>
      </c>
      <c r="F1239" s="132">
        <v>4580913.5939999996</v>
      </c>
      <c r="G1239" s="132">
        <v>1123698104.6082001</v>
      </c>
      <c r="H1239" s="130">
        <v>245.3</v>
      </c>
      <c r="I1239" s="133">
        <f t="shared" si="19"/>
        <v>137427407.81999999</v>
      </c>
    </row>
    <row r="1240" spans="1:9" x14ac:dyDescent="0.25">
      <c r="A1240" s="86">
        <v>121</v>
      </c>
      <c r="B1240" s="86">
        <v>30.5</v>
      </c>
      <c r="C1240" s="86">
        <v>8</v>
      </c>
      <c r="D1240" s="86" t="s">
        <v>9</v>
      </c>
      <c r="E1240" s="86" t="s">
        <v>10</v>
      </c>
      <c r="F1240" s="132">
        <v>7936550.5319999997</v>
      </c>
      <c r="G1240" s="132">
        <v>2179024040.5079999</v>
      </c>
      <c r="H1240" s="130">
        <v>274.555555555556</v>
      </c>
      <c r="I1240" s="133">
        <f t="shared" si="19"/>
        <v>242064791.22599998</v>
      </c>
    </row>
    <row r="1241" spans="1:9" x14ac:dyDescent="0.25">
      <c r="A1241" s="86">
        <v>121</v>
      </c>
      <c r="B1241" s="86">
        <v>31</v>
      </c>
      <c r="C1241" s="86">
        <v>8</v>
      </c>
      <c r="D1241" s="86" t="s">
        <v>9</v>
      </c>
      <c r="E1241" s="86" t="s">
        <v>10</v>
      </c>
      <c r="F1241" s="132">
        <v>2924780.4018999999</v>
      </c>
      <c r="G1241" s="132">
        <v>851111096.95290005</v>
      </c>
      <c r="H1241" s="130">
        <v>291</v>
      </c>
      <c r="I1241" s="133">
        <f t="shared" si="19"/>
        <v>90668192.458900005</v>
      </c>
    </row>
    <row r="1242" spans="1:9" x14ac:dyDescent="0.25">
      <c r="A1242" s="86">
        <v>121</v>
      </c>
      <c r="B1242" s="86">
        <v>31.5</v>
      </c>
      <c r="C1242" s="86">
        <v>8</v>
      </c>
      <c r="D1242" s="86" t="s">
        <v>9</v>
      </c>
      <c r="E1242" s="86" t="s">
        <v>10</v>
      </c>
      <c r="F1242" s="132">
        <v>3507130.7696000002</v>
      </c>
      <c r="G1242" s="132">
        <v>1029342880.8776</v>
      </c>
      <c r="H1242" s="130">
        <v>293.5</v>
      </c>
      <c r="I1242" s="133">
        <f t="shared" si="19"/>
        <v>110474619.24240001</v>
      </c>
    </row>
    <row r="1243" spans="1:9" x14ac:dyDescent="0.25">
      <c r="A1243" s="86">
        <v>121</v>
      </c>
      <c r="B1243" s="86">
        <v>32</v>
      </c>
      <c r="C1243" s="86">
        <v>8</v>
      </c>
      <c r="D1243" s="86" t="s">
        <v>9</v>
      </c>
      <c r="E1243" s="86" t="s">
        <v>10</v>
      </c>
      <c r="F1243" s="132">
        <v>2696840.7341999998</v>
      </c>
      <c r="G1243" s="132">
        <v>778488025.27240002</v>
      </c>
      <c r="H1243" s="130">
        <v>288.66666666666703</v>
      </c>
      <c r="I1243" s="133">
        <f t="shared" si="19"/>
        <v>86298903.494399995</v>
      </c>
    </row>
    <row r="1244" spans="1:9" x14ac:dyDescent="0.25">
      <c r="A1244" s="86">
        <v>121</v>
      </c>
      <c r="B1244" s="86">
        <v>32.5</v>
      </c>
      <c r="C1244" s="86">
        <v>8</v>
      </c>
      <c r="D1244" s="86" t="s">
        <v>9</v>
      </c>
      <c r="E1244" s="86" t="s">
        <v>10</v>
      </c>
      <c r="F1244" s="132">
        <v>1275142.6421999999</v>
      </c>
      <c r="G1244" s="132">
        <v>417821739.09420002</v>
      </c>
      <c r="H1244" s="130">
        <v>327.66666666666703</v>
      </c>
      <c r="I1244" s="133">
        <f t="shared" si="19"/>
        <v>41442135.871499993</v>
      </c>
    </row>
    <row r="1245" spans="1:9" x14ac:dyDescent="0.25">
      <c r="A1245" s="86">
        <v>121</v>
      </c>
      <c r="B1245" s="86">
        <v>27</v>
      </c>
      <c r="C1245" s="86">
        <v>9</v>
      </c>
      <c r="D1245" s="86" t="s">
        <v>9</v>
      </c>
      <c r="E1245" s="86" t="s">
        <v>10</v>
      </c>
      <c r="F1245" s="132">
        <v>4515391.4550000001</v>
      </c>
      <c r="G1245" s="132">
        <v>871470550.81500006</v>
      </c>
      <c r="H1245" s="130">
        <v>193</v>
      </c>
      <c r="I1245" s="133">
        <f t="shared" si="19"/>
        <v>121915569.285</v>
      </c>
    </row>
    <row r="1246" spans="1:9" x14ac:dyDescent="0.25">
      <c r="A1246" s="86">
        <v>121</v>
      </c>
      <c r="B1246" s="86">
        <v>28</v>
      </c>
      <c r="C1246" s="86">
        <v>9</v>
      </c>
      <c r="D1246" s="86" t="s">
        <v>9</v>
      </c>
      <c r="E1246" s="86" t="s">
        <v>10</v>
      </c>
      <c r="F1246" s="132">
        <v>5802553.4687999999</v>
      </c>
      <c r="G1246" s="132">
        <v>1144070125.5984001</v>
      </c>
      <c r="H1246" s="130">
        <v>197.166666666667</v>
      </c>
      <c r="I1246" s="133">
        <f t="shared" si="19"/>
        <v>162471497.12639999</v>
      </c>
    </row>
    <row r="1247" spans="1:9" x14ac:dyDescent="0.25">
      <c r="A1247" s="86">
        <v>121</v>
      </c>
      <c r="B1247" s="86">
        <v>28.5</v>
      </c>
      <c r="C1247" s="86">
        <v>9</v>
      </c>
      <c r="D1247" s="86" t="s">
        <v>9</v>
      </c>
      <c r="E1247" s="86" t="s">
        <v>10</v>
      </c>
      <c r="F1247" s="132">
        <v>4207323.7133999998</v>
      </c>
      <c r="G1247" s="132">
        <v>765732915.83879995</v>
      </c>
      <c r="H1247" s="130">
        <v>182</v>
      </c>
      <c r="I1247" s="133">
        <f t="shared" si="19"/>
        <v>119908725.8319</v>
      </c>
    </row>
    <row r="1248" spans="1:9" x14ac:dyDescent="0.25">
      <c r="A1248" s="86">
        <v>121</v>
      </c>
      <c r="B1248" s="86">
        <v>29</v>
      </c>
      <c r="C1248" s="86">
        <v>9</v>
      </c>
      <c r="D1248" s="86" t="s">
        <v>9</v>
      </c>
      <c r="E1248" s="86" t="s">
        <v>10</v>
      </c>
      <c r="F1248" s="132">
        <v>947978.31059999997</v>
      </c>
      <c r="G1248" s="132">
        <v>202867358.4684</v>
      </c>
      <c r="H1248" s="130">
        <v>214</v>
      </c>
      <c r="I1248" s="133">
        <f t="shared" si="19"/>
        <v>27491371.007399999</v>
      </c>
    </row>
    <row r="1249" spans="1:9" x14ac:dyDescent="0.25">
      <c r="A1249" s="86">
        <v>121</v>
      </c>
      <c r="B1249" s="86">
        <v>29.5</v>
      </c>
      <c r="C1249" s="86">
        <v>9</v>
      </c>
      <c r="D1249" s="86" t="s">
        <v>9</v>
      </c>
      <c r="E1249" s="86" t="s">
        <v>10</v>
      </c>
      <c r="F1249" s="132">
        <v>904387.50300000003</v>
      </c>
      <c r="G1249" s="132">
        <v>188112600.62400001</v>
      </c>
      <c r="H1249" s="130">
        <v>208</v>
      </c>
      <c r="I1249" s="133">
        <f t="shared" si="19"/>
        <v>26679431.338500001</v>
      </c>
    </row>
    <row r="1250" spans="1:9" x14ac:dyDescent="0.25">
      <c r="A1250" s="86">
        <v>121</v>
      </c>
      <c r="B1250" s="86">
        <v>30</v>
      </c>
      <c r="C1250" s="86">
        <v>9</v>
      </c>
      <c r="D1250" s="86" t="s">
        <v>9</v>
      </c>
      <c r="E1250" s="86" t="s">
        <v>10</v>
      </c>
      <c r="F1250" s="132">
        <v>4122822.2346000001</v>
      </c>
      <c r="G1250" s="132">
        <v>1063230045.1674</v>
      </c>
      <c r="H1250" s="130">
        <v>257.88888888888903</v>
      </c>
      <c r="I1250" s="133">
        <f t="shared" si="19"/>
        <v>123684667.038</v>
      </c>
    </row>
    <row r="1251" spans="1:9" x14ac:dyDescent="0.25">
      <c r="A1251" s="86">
        <v>121</v>
      </c>
      <c r="B1251" s="86">
        <v>30.5</v>
      </c>
      <c r="C1251" s="86">
        <v>9</v>
      </c>
      <c r="D1251" s="86" t="s">
        <v>9</v>
      </c>
      <c r="E1251" s="86" t="s">
        <v>10</v>
      </c>
      <c r="F1251" s="132">
        <v>440919.47399999999</v>
      </c>
      <c r="G1251" s="132">
        <v>105820673.76000001</v>
      </c>
      <c r="H1251" s="130">
        <v>240</v>
      </c>
      <c r="I1251" s="133">
        <f t="shared" si="19"/>
        <v>13448043.957</v>
      </c>
    </row>
    <row r="1252" spans="1:9" x14ac:dyDescent="0.25">
      <c r="A1252" s="86">
        <v>121</v>
      </c>
      <c r="B1252" s="86">
        <v>31</v>
      </c>
      <c r="C1252" s="86">
        <v>9</v>
      </c>
      <c r="D1252" s="86" t="s">
        <v>9</v>
      </c>
      <c r="E1252" s="86" t="s">
        <v>10</v>
      </c>
      <c r="F1252" s="132">
        <v>2089128.8585000001</v>
      </c>
      <c r="G1252" s="132">
        <v>574510436.08749998</v>
      </c>
      <c r="H1252" s="130">
        <v>275</v>
      </c>
      <c r="I1252" s="133">
        <f t="shared" si="19"/>
        <v>64762994.613499999</v>
      </c>
    </row>
    <row r="1253" spans="1:9" x14ac:dyDescent="0.25">
      <c r="A1253" s="86">
        <v>121</v>
      </c>
      <c r="B1253" s="86">
        <v>31.5</v>
      </c>
      <c r="C1253" s="86">
        <v>9</v>
      </c>
      <c r="D1253" s="86" t="s">
        <v>9</v>
      </c>
      <c r="E1253" s="86" t="s">
        <v>10</v>
      </c>
      <c r="F1253" s="132">
        <v>1753565.3848000001</v>
      </c>
      <c r="G1253" s="132">
        <v>546235617.36520004</v>
      </c>
      <c r="H1253" s="130">
        <v>311.5</v>
      </c>
      <c r="I1253" s="133">
        <f t="shared" si="19"/>
        <v>55237309.621200003</v>
      </c>
    </row>
    <row r="1254" spans="1:9" x14ac:dyDescent="0.25">
      <c r="A1254" s="86">
        <v>121</v>
      </c>
      <c r="B1254" s="86">
        <v>32</v>
      </c>
      <c r="C1254" s="86">
        <v>9</v>
      </c>
      <c r="D1254" s="86" t="s">
        <v>9</v>
      </c>
      <c r="E1254" s="86" t="s">
        <v>10</v>
      </c>
      <c r="F1254" s="132">
        <v>1797893.8228</v>
      </c>
      <c r="G1254" s="132">
        <v>515546053.68790001</v>
      </c>
      <c r="H1254" s="130">
        <v>286.75</v>
      </c>
      <c r="I1254" s="133">
        <f t="shared" si="19"/>
        <v>57532602.329599999</v>
      </c>
    </row>
    <row r="1255" spans="1:9" x14ac:dyDescent="0.25">
      <c r="A1255" s="86">
        <v>121</v>
      </c>
      <c r="B1255" s="86">
        <v>32.5</v>
      </c>
      <c r="C1255" s="86">
        <v>9</v>
      </c>
      <c r="D1255" s="86" t="s">
        <v>9</v>
      </c>
      <c r="E1255" s="86" t="s">
        <v>10</v>
      </c>
      <c r="F1255" s="132">
        <v>850095.09479999996</v>
      </c>
      <c r="G1255" s="132">
        <v>283931761.66320002</v>
      </c>
      <c r="H1255" s="130">
        <v>334</v>
      </c>
      <c r="I1255" s="133">
        <f t="shared" si="19"/>
        <v>27628090.581</v>
      </c>
    </row>
    <row r="1256" spans="1:9" x14ac:dyDescent="0.25">
      <c r="A1256" s="86">
        <v>121</v>
      </c>
      <c r="B1256" s="86">
        <v>33</v>
      </c>
      <c r="C1256" s="86">
        <v>9</v>
      </c>
      <c r="D1256" s="86" t="s">
        <v>9</v>
      </c>
      <c r="E1256" s="86" t="s">
        <v>10</v>
      </c>
      <c r="F1256" s="132">
        <v>333503.68689999997</v>
      </c>
      <c r="G1256" s="132">
        <v>118393808.8495</v>
      </c>
      <c r="H1256" s="130">
        <v>355</v>
      </c>
      <c r="I1256" s="133">
        <f t="shared" si="19"/>
        <v>11005621.667699998</v>
      </c>
    </row>
    <row r="1257" spans="1:9" x14ac:dyDescent="0.25">
      <c r="A1257" s="86">
        <v>121</v>
      </c>
      <c r="B1257" s="86">
        <v>33.5</v>
      </c>
      <c r="C1257" s="86">
        <v>9</v>
      </c>
      <c r="D1257" s="86" t="s">
        <v>9</v>
      </c>
      <c r="E1257" s="86" t="s">
        <v>10</v>
      </c>
      <c r="F1257" s="132">
        <v>501752.74939999997</v>
      </c>
      <c r="G1257" s="132">
        <v>171599440.29480001</v>
      </c>
      <c r="H1257" s="130">
        <v>342</v>
      </c>
      <c r="I1257" s="133">
        <f t="shared" si="19"/>
        <v>16808717.104899999</v>
      </c>
    </row>
    <row r="1258" spans="1:9" x14ac:dyDescent="0.25">
      <c r="A1258" s="86">
        <v>121</v>
      </c>
      <c r="B1258" s="86">
        <v>35.5</v>
      </c>
      <c r="C1258" s="86">
        <v>9</v>
      </c>
      <c r="D1258" s="86" t="s">
        <v>9</v>
      </c>
      <c r="E1258" s="86" t="s">
        <v>10</v>
      </c>
      <c r="F1258" s="132">
        <v>246990.8493</v>
      </c>
      <c r="G1258" s="132">
        <v>92868559.336799994</v>
      </c>
      <c r="H1258" s="130">
        <v>376</v>
      </c>
      <c r="I1258" s="133">
        <f t="shared" si="19"/>
        <v>8768175.1501499992</v>
      </c>
    </row>
    <row r="1259" spans="1:9" x14ac:dyDescent="0.25">
      <c r="A1259" s="86">
        <v>121</v>
      </c>
      <c r="B1259" s="86">
        <v>28.5</v>
      </c>
      <c r="C1259" s="86">
        <v>10</v>
      </c>
      <c r="D1259" s="86" t="s">
        <v>9</v>
      </c>
      <c r="E1259" s="86" t="s">
        <v>10</v>
      </c>
      <c r="F1259" s="132">
        <v>4207323.7133999998</v>
      </c>
      <c r="G1259" s="132">
        <v>845672066.39339995</v>
      </c>
      <c r="H1259" s="130">
        <v>201</v>
      </c>
      <c r="I1259" s="133">
        <f t="shared" si="19"/>
        <v>119908725.8319</v>
      </c>
    </row>
    <row r="1260" spans="1:9" x14ac:dyDescent="0.25">
      <c r="A1260" s="86">
        <v>121</v>
      </c>
      <c r="B1260" s="86">
        <v>31</v>
      </c>
      <c r="C1260" s="86">
        <v>10</v>
      </c>
      <c r="D1260" s="86" t="s">
        <v>9</v>
      </c>
      <c r="E1260" s="86" t="s">
        <v>10</v>
      </c>
      <c r="F1260" s="132">
        <v>835651.54339999997</v>
      </c>
      <c r="G1260" s="132">
        <v>255709372.28040001</v>
      </c>
      <c r="H1260" s="130">
        <v>306</v>
      </c>
      <c r="I1260" s="133">
        <f t="shared" si="19"/>
        <v>25905197.845399998</v>
      </c>
    </row>
    <row r="1261" spans="1:9" x14ac:dyDescent="0.25">
      <c r="A1261" s="86">
        <v>121</v>
      </c>
      <c r="B1261" s="86">
        <v>32</v>
      </c>
      <c r="C1261" s="86">
        <v>10</v>
      </c>
      <c r="D1261" s="86" t="s">
        <v>9</v>
      </c>
      <c r="E1261" s="86" t="s">
        <v>10</v>
      </c>
      <c r="F1261" s="132">
        <v>449473.45569999999</v>
      </c>
      <c r="G1261" s="132">
        <v>139336771.26699999</v>
      </c>
      <c r="H1261" s="130">
        <v>310</v>
      </c>
      <c r="I1261" s="133">
        <f t="shared" si="19"/>
        <v>14383150.5824</v>
      </c>
    </row>
    <row r="1262" spans="1:9" x14ac:dyDescent="0.25">
      <c r="A1262" s="86">
        <v>121</v>
      </c>
      <c r="B1262" s="86">
        <v>31.5</v>
      </c>
      <c r="C1262" s="86">
        <v>11</v>
      </c>
      <c r="D1262" s="86" t="s">
        <v>9</v>
      </c>
      <c r="E1262" s="86" t="s">
        <v>10</v>
      </c>
      <c r="F1262" s="132">
        <v>438391.34620000003</v>
      </c>
      <c r="G1262" s="132">
        <v>143792361.55360001</v>
      </c>
      <c r="H1262" s="130">
        <v>328</v>
      </c>
      <c r="I1262" s="133">
        <f t="shared" si="19"/>
        <v>13809327.405300001</v>
      </c>
    </row>
    <row r="1263" spans="1:9" x14ac:dyDescent="0.25">
      <c r="A1263" s="86">
        <v>121</v>
      </c>
      <c r="B1263" s="86">
        <v>32.5</v>
      </c>
      <c r="C1263" s="86">
        <v>11</v>
      </c>
      <c r="D1263" s="86" t="s">
        <v>9</v>
      </c>
      <c r="E1263" s="86" t="s">
        <v>10</v>
      </c>
      <c r="F1263" s="132">
        <v>425047.54739999998</v>
      </c>
      <c r="G1263" s="132">
        <v>147916546.49520001</v>
      </c>
      <c r="H1263" s="130">
        <v>348</v>
      </c>
      <c r="I1263" s="133">
        <f t="shared" si="19"/>
        <v>13814045.2905</v>
      </c>
    </row>
    <row r="1264" spans="1:9" x14ac:dyDescent="0.25">
      <c r="A1264" s="86">
        <v>121</v>
      </c>
      <c r="B1264" s="86">
        <v>31.5</v>
      </c>
      <c r="C1264" s="86">
        <v>12</v>
      </c>
      <c r="D1264" s="86" t="s">
        <v>9</v>
      </c>
      <c r="E1264" s="86" t="s">
        <v>10</v>
      </c>
      <c r="F1264" s="132">
        <v>438391.34620000003</v>
      </c>
      <c r="G1264" s="132">
        <v>138531665.39919999</v>
      </c>
      <c r="H1264" s="130">
        <v>316</v>
      </c>
      <c r="I1264" s="133">
        <f t="shared" si="19"/>
        <v>13809327.405300001</v>
      </c>
    </row>
    <row r="1265" spans="1:9" x14ac:dyDescent="0.25">
      <c r="A1265" s="86">
        <v>121</v>
      </c>
      <c r="B1265" s="86">
        <v>32</v>
      </c>
      <c r="C1265" s="86">
        <v>12</v>
      </c>
      <c r="D1265" s="86" t="s">
        <v>9</v>
      </c>
      <c r="E1265" s="86" t="s">
        <v>10</v>
      </c>
      <c r="F1265" s="132">
        <v>449473.45569999999</v>
      </c>
      <c r="G1265" s="132">
        <v>117312571.9377</v>
      </c>
      <c r="H1265" s="130">
        <v>261</v>
      </c>
      <c r="I1265" s="133">
        <f t="shared" si="19"/>
        <v>14383150.5824</v>
      </c>
    </row>
    <row r="1266" spans="1:9" x14ac:dyDescent="0.25">
      <c r="A1266" s="86">
        <v>131</v>
      </c>
      <c r="B1266" s="86">
        <v>5</v>
      </c>
      <c r="C1266" s="86">
        <v>0</v>
      </c>
      <c r="D1266" s="1" t="s">
        <v>8</v>
      </c>
      <c r="E1266" s="86" t="s">
        <v>10</v>
      </c>
      <c r="F1266" s="132">
        <v>1436783.2472000001</v>
      </c>
      <c r="G1266" s="132">
        <v>1005748.27304</v>
      </c>
      <c r="H1266" s="130">
        <v>0.7</v>
      </c>
      <c r="I1266" s="133">
        <f t="shared" si="19"/>
        <v>7183916.2360000005</v>
      </c>
    </row>
    <row r="1267" spans="1:9" x14ac:dyDescent="0.25">
      <c r="A1267" s="86">
        <v>131</v>
      </c>
      <c r="B1267" s="86">
        <v>5.5</v>
      </c>
      <c r="C1267" s="86">
        <v>0</v>
      </c>
      <c r="D1267" s="1" t="s">
        <v>8</v>
      </c>
      <c r="E1267" s="86" t="s">
        <v>10</v>
      </c>
      <c r="F1267" s="132">
        <v>20833357.084399998</v>
      </c>
      <c r="G1267" s="132">
        <v>19109217.187759999</v>
      </c>
      <c r="H1267" s="130">
        <v>0.917241379310345</v>
      </c>
      <c r="I1267" s="133">
        <f t="shared" si="19"/>
        <v>114583463.96419999</v>
      </c>
    </row>
    <row r="1268" spans="1:9" x14ac:dyDescent="0.25">
      <c r="A1268" s="86">
        <v>131</v>
      </c>
      <c r="B1268" s="86">
        <v>6</v>
      </c>
      <c r="C1268" s="86">
        <v>0</v>
      </c>
      <c r="D1268" s="1" t="s">
        <v>8</v>
      </c>
      <c r="E1268" s="86" t="s">
        <v>10</v>
      </c>
      <c r="F1268" s="132">
        <v>24425315.202399999</v>
      </c>
      <c r="G1268" s="132">
        <v>29741413.217039999</v>
      </c>
      <c r="H1268" s="130">
        <v>1.21764705882353</v>
      </c>
      <c r="I1268" s="133">
        <f t="shared" si="19"/>
        <v>146551891.21439999</v>
      </c>
    </row>
    <row r="1269" spans="1:9" x14ac:dyDescent="0.25">
      <c r="A1269" s="86">
        <v>131</v>
      </c>
      <c r="B1269" s="86">
        <v>6.5</v>
      </c>
      <c r="C1269" s="86">
        <v>0</v>
      </c>
      <c r="D1269" s="1" t="s">
        <v>8</v>
      </c>
      <c r="E1269" s="86" t="s">
        <v>10</v>
      </c>
      <c r="F1269" s="132">
        <v>46283354.913400002</v>
      </c>
      <c r="G1269" s="132">
        <v>83310038.844119996</v>
      </c>
      <c r="H1269" s="130">
        <v>1.8</v>
      </c>
      <c r="I1269" s="133">
        <f t="shared" si="19"/>
        <v>300841806.93709999</v>
      </c>
    </row>
    <row r="1270" spans="1:9" x14ac:dyDescent="0.25">
      <c r="A1270" s="86">
        <v>131</v>
      </c>
      <c r="B1270" s="86">
        <v>7</v>
      </c>
      <c r="C1270" s="86">
        <v>0</v>
      </c>
      <c r="D1270" s="1" t="s">
        <v>8</v>
      </c>
      <c r="E1270" s="86" t="s">
        <v>10</v>
      </c>
      <c r="F1270" s="132">
        <v>44167162.531099997</v>
      </c>
      <c r="G1270" s="132">
        <v>92300355.983360007</v>
      </c>
      <c r="H1270" s="130">
        <v>2.0897959183673498</v>
      </c>
      <c r="I1270" s="133">
        <f t="shared" si="19"/>
        <v>309170137.7177</v>
      </c>
    </row>
    <row r="1271" spans="1:9" x14ac:dyDescent="0.25">
      <c r="A1271" s="86">
        <v>131</v>
      </c>
      <c r="B1271" s="86">
        <v>7.5</v>
      </c>
      <c r="C1271" s="86">
        <v>0</v>
      </c>
      <c r="D1271" s="1" t="s">
        <v>8</v>
      </c>
      <c r="E1271" s="86" t="s">
        <v>10</v>
      </c>
      <c r="F1271" s="132">
        <v>7367690.8367999997</v>
      </c>
      <c r="G1271" s="132">
        <v>18208721.639520001</v>
      </c>
      <c r="H1271" s="130">
        <v>2.4714285714285702</v>
      </c>
      <c r="I1271" s="133">
        <f t="shared" si="19"/>
        <v>55257681.276000001</v>
      </c>
    </row>
    <row r="1272" spans="1:9" x14ac:dyDescent="0.25">
      <c r="A1272" s="86">
        <v>131</v>
      </c>
      <c r="B1272" s="86">
        <v>8</v>
      </c>
      <c r="C1272" s="86">
        <v>0</v>
      </c>
      <c r="D1272" s="1" t="s">
        <v>8</v>
      </c>
      <c r="E1272" s="86" t="s">
        <v>10</v>
      </c>
      <c r="F1272" s="132">
        <v>8226019.6087999996</v>
      </c>
      <c r="G1272" s="132">
        <v>24369583.09107</v>
      </c>
      <c r="H1272" s="130">
        <v>2.9624999999999999</v>
      </c>
      <c r="I1272" s="133">
        <f t="shared" si="19"/>
        <v>65808156.870399997</v>
      </c>
    </row>
    <row r="1273" spans="1:9" x14ac:dyDescent="0.25">
      <c r="A1273" s="86">
        <v>131</v>
      </c>
      <c r="B1273" s="86">
        <v>8.5</v>
      </c>
      <c r="C1273" s="86">
        <v>0</v>
      </c>
      <c r="D1273" s="1" t="s">
        <v>8</v>
      </c>
      <c r="E1273" s="86" t="s">
        <v>10</v>
      </c>
      <c r="F1273" s="132">
        <v>3913099.5932</v>
      </c>
      <c r="G1273" s="132">
        <v>15456743.393139999</v>
      </c>
      <c r="H1273" s="130">
        <v>3.95</v>
      </c>
      <c r="I1273" s="133">
        <f t="shared" si="19"/>
        <v>33261346.542199999</v>
      </c>
    </row>
    <row r="1274" spans="1:9" x14ac:dyDescent="0.25">
      <c r="A1274" s="86">
        <v>131</v>
      </c>
      <c r="B1274" s="86">
        <v>7.5</v>
      </c>
      <c r="C1274" s="86">
        <v>0</v>
      </c>
      <c r="D1274" s="86" t="s">
        <v>8</v>
      </c>
      <c r="E1274" s="86" t="s">
        <v>10</v>
      </c>
      <c r="F1274" s="132">
        <v>44206145.020800002</v>
      </c>
      <c r="G1274" s="132">
        <v>115567493.41152</v>
      </c>
      <c r="H1274" s="130">
        <v>2.6142857142857099</v>
      </c>
      <c r="I1274" s="133">
        <f t="shared" si="19"/>
        <v>331546087.65600002</v>
      </c>
    </row>
    <row r="1275" spans="1:9" x14ac:dyDescent="0.25">
      <c r="A1275" s="86">
        <v>131</v>
      </c>
      <c r="B1275" s="86">
        <v>8</v>
      </c>
      <c r="C1275" s="86">
        <v>0</v>
      </c>
      <c r="D1275" s="86" t="s">
        <v>8</v>
      </c>
      <c r="E1275" s="86" t="s">
        <v>10</v>
      </c>
      <c r="F1275" s="132">
        <v>31875825.984099999</v>
      </c>
      <c r="G1275" s="132">
        <v>101180041.18824001</v>
      </c>
      <c r="H1275" s="130">
        <v>3.1741935483871</v>
      </c>
      <c r="I1275" s="133">
        <f t="shared" si="19"/>
        <v>255006607.87279999</v>
      </c>
    </row>
    <row r="1276" spans="1:9" x14ac:dyDescent="0.25">
      <c r="A1276" s="86">
        <v>131</v>
      </c>
      <c r="B1276" s="86">
        <v>8.5</v>
      </c>
      <c r="C1276" s="86">
        <v>0</v>
      </c>
      <c r="D1276" s="86" t="s">
        <v>8</v>
      </c>
      <c r="E1276" s="86" t="s">
        <v>10</v>
      </c>
      <c r="F1276" s="132">
        <v>7826199.1864</v>
      </c>
      <c r="G1276" s="132">
        <v>29348246.949000001</v>
      </c>
      <c r="H1276" s="130">
        <v>3.75</v>
      </c>
      <c r="I1276" s="133">
        <f t="shared" si="19"/>
        <v>66522693.084399998</v>
      </c>
    </row>
    <row r="1277" spans="1:9" x14ac:dyDescent="0.25">
      <c r="A1277" s="86">
        <v>131</v>
      </c>
      <c r="B1277" s="86">
        <v>9</v>
      </c>
      <c r="C1277" s="86">
        <v>0</v>
      </c>
      <c r="D1277" s="86" t="s">
        <v>8</v>
      </c>
      <c r="E1277" s="86" t="s">
        <v>10</v>
      </c>
      <c r="F1277" s="132">
        <v>8808372.3334999997</v>
      </c>
      <c r="G1277" s="132">
        <v>41223182.520779997</v>
      </c>
      <c r="H1277" s="130">
        <v>4.68</v>
      </c>
      <c r="I1277" s="133">
        <f t="shared" si="19"/>
        <v>79275351.001499996</v>
      </c>
    </row>
    <row r="1278" spans="1:9" x14ac:dyDescent="0.25">
      <c r="A1278" s="86">
        <v>131</v>
      </c>
      <c r="B1278" s="86">
        <v>9.5</v>
      </c>
      <c r="C1278" s="86">
        <v>0</v>
      </c>
      <c r="D1278" s="86" t="s">
        <v>8</v>
      </c>
      <c r="E1278" s="86" t="s">
        <v>10</v>
      </c>
      <c r="F1278" s="132">
        <v>2216433.0712000001</v>
      </c>
      <c r="G1278" s="132">
        <v>12079560.23804</v>
      </c>
      <c r="H1278" s="130">
        <v>5.45</v>
      </c>
      <c r="I1278" s="133">
        <f t="shared" si="19"/>
        <v>21056114.176400002</v>
      </c>
    </row>
    <row r="1279" spans="1:9" x14ac:dyDescent="0.25">
      <c r="A1279" s="86">
        <v>131</v>
      </c>
      <c r="B1279" s="86">
        <v>10</v>
      </c>
      <c r="C1279" s="86">
        <v>0</v>
      </c>
      <c r="D1279" s="86" t="s">
        <v>8</v>
      </c>
      <c r="E1279" s="86" t="s">
        <v>10</v>
      </c>
      <c r="F1279" s="132">
        <v>3324649.6068000002</v>
      </c>
      <c r="G1279" s="132">
        <v>22718438.979800001</v>
      </c>
      <c r="H1279" s="130">
        <v>6.8333333333333304</v>
      </c>
      <c r="I1279" s="133">
        <f t="shared" si="19"/>
        <v>33246496.068000004</v>
      </c>
    </row>
    <row r="1280" spans="1:9" x14ac:dyDescent="0.25">
      <c r="A1280" s="86">
        <v>131</v>
      </c>
      <c r="B1280" s="86">
        <v>10.5</v>
      </c>
      <c r="C1280" s="86">
        <v>0</v>
      </c>
      <c r="D1280" s="86" t="s">
        <v>8</v>
      </c>
      <c r="E1280" s="86" t="s">
        <v>10</v>
      </c>
      <c r="F1280" s="132">
        <v>2155174.8708000001</v>
      </c>
      <c r="G1280" s="132">
        <v>17241398.966400001</v>
      </c>
      <c r="H1280" s="130">
        <v>8</v>
      </c>
      <c r="I1280" s="133">
        <f t="shared" si="19"/>
        <v>22629336.143400002</v>
      </c>
    </row>
    <row r="1281" spans="1:9" x14ac:dyDescent="0.25">
      <c r="A1281" s="86">
        <v>131</v>
      </c>
      <c r="B1281" s="86">
        <v>11</v>
      </c>
      <c r="C1281" s="86">
        <v>0</v>
      </c>
      <c r="D1281" s="86" t="s">
        <v>8</v>
      </c>
      <c r="E1281" s="86" t="s">
        <v>10</v>
      </c>
      <c r="F1281" s="132">
        <v>8028722.5094999997</v>
      </c>
      <c r="G1281" s="132">
        <v>74345970.437969998</v>
      </c>
      <c r="H1281" s="130">
        <v>9.26</v>
      </c>
      <c r="I1281" s="133">
        <f t="shared" si="19"/>
        <v>88315947.604499996</v>
      </c>
    </row>
    <row r="1282" spans="1:9" x14ac:dyDescent="0.25">
      <c r="A1282" s="86">
        <v>131</v>
      </c>
      <c r="B1282" s="86">
        <v>11.5</v>
      </c>
      <c r="C1282" s="86">
        <v>0</v>
      </c>
      <c r="D1282" s="86" t="s">
        <v>8</v>
      </c>
      <c r="E1282" s="86" t="s">
        <v>10</v>
      </c>
      <c r="F1282" s="132">
        <v>2934824.6949</v>
      </c>
      <c r="G1282" s="132">
        <v>33261346.542199999</v>
      </c>
      <c r="H1282" s="130">
        <v>11.3333333333333</v>
      </c>
      <c r="I1282" s="133">
        <f t="shared" si="19"/>
        <v>33750483.991350003</v>
      </c>
    </row>
    <row r="1283" spans="1:9" x14ac:dyDescent="0.25">
      <c r="A1283" s="86">
        <v>131</v>
      </c>
      <c r="B1283" s="86">
        <v>12.5</v>
      </c>
      <c r="C1283" s="86">
        <v>1</v>
      </c>
      <c r="D1283" s="86" t="s">
        <v>8</v>
      </c>
      <c r="E1283" s="86" t="s">
        <v>10</v>
      </c>
      <c r="F1283" s="132">
        <v>2544999.7826999999</v>
      </c>
      <c r="G1283" s="132">
        <v>39871663.2623</v>
      </c>
      <c r="H1283" s="130">
        <v>15.6666666666667</v>
      </c>
      <c r="I1283" s="133">
        <f t="shared" ref="I1283:I1346" si="20">B1283*F1283</f>
        <v>31812497.283749998</v>
      </c>
    </row>
    <row r="1284" spans="1:9" x14ac:dyDescent="0.25">
      <c r="A1284" s="86">
        <v>131</v>
      </c>
      <c r="B1284" s="86">
        <v>13</v>
      </c>
      <c r="C1284" s="86">
        <v>1</v>
      </c>
      <c r="D1284" s="86" t="s">
        <v>8</v>
      </c>
      <c r="E1284" s="86" t="s">
        <v>10</v>
      </c>
      <c r="F1284" s="132">
        <v>5747132.9888000004</v>
      </c>
      <c r="G1284" s="132">
        <v>92672519.444399998</v>
      </c>
      <c r="H1284" s="130">
        <v>16.125</v>
      </c>
      <c r="I1284" s="133">
        <f t="shared" si="20"/>
        <v>74712728.854400009</v>
      </c>
    </row>
    <row r="1285" spans="1:9" x14ac:dyDescent="0.25">
      <c r="A1285" s="86">
        <v>131</v>
      </c>
      <c r="B1285" s="86">
        <v>13.5</v>
      </c>
      <c r="C1285" s="86">
        <v>1</v>
      </c>
      <c r="D1285" s="86" t="s">
        <v>8</v>
      </c>
      <c r="E1285" s="86" t="s">
        <v>10</v>
      </c>
      <c r="F1285" s="132">
        <v>31400396.662500001</v>
      </c>
      <c r="G1285" s="132">
        <v>604980975.69749999</v>
      </c>
      <c r="H1285" s="130">
        <v>19.266666666666701</v>
      </c>
      <c r="I1285" s="133">
        <f t="shared" si="20"/>
        <v>423905354.94375002</v>
      </c>
    </row>
    <row r="1286" spans="1:9" x14ac:dyDescent="0.25">
      <c r="A1286" s="86">
        <v>131</v>
      </c>
      <c r="B1286" s="86">
        <v>14</v>
      </c>
      <c r="C1286" s="86">
        <v>1</v>
      </c>
      <c r="D1286" s="86" t="s">
        <v>8</v>
      </c>
      <c r="E1286" s="86" t="s">
        <v>10</v>
      </c>
      <c r="F1286" s="132">
        <v>18606343.050900001</v>
      </c>
      <c r="G1286" s="132">
        <v>388665832.61879998</v>
      </c>
      <c r="H1286" s="130">
        <v>20.8888888888889</v>
      </c>
      <c r="I1286" s="133">
        <f t="shared" si="20"/>
        <v>260488802.71260002</v>
      </c>
    </row>
    <row r="1287" spans="1:9" x14ac:dyDescent="0.25">
      <c r="A1287" s="86">
        <v>131</v>
      </c>
      <c r="B1287" s="86">
        <v>14.5</v>
      </c>
      <c r="C1287" s="86">
        <v>1</v>
      </c>
      <c r="D1287" s="86" t="s">
        <v>8</v>
      </c>
      <c r="E1287" s="86" t="s">
        <v>10</v>
      </c>
      <c r="F1287" s="132">
        <v>40996215.318000004</v>
      </c>
      <c r="G1287" s="132">
        <v>949745654.86699998</v>
      </c>
      <c r="H1287" s="130">
        <v>23.1666666666667</v>
      </c>
      <c r="I1287" s="133">
        <f t="shared" si="20"/>
        <v>594445122.11100006</v>
      </c>
    </row>
    <row r="1288" spans="1:9" x14ac:dyDescent="0.25">
      <c r="A1288" s="86">
        <v>131</v>
      </c>
      <c r="B1288" s="86">
        <v>15</v>
      </c>
      <c r="C1288" s="86">
        <v>1</v>
      </c>
      <c r="D1288" s="86" t="s">
        <v>8</v>
      </c>
      <c r="E1288" s="86" t="s">
        <v>10</v>
      </c>
      <c r="F1288" s="132">
        <v>15404209.844799999</v>
      </c>
      <c r="G1288" s="132">
        <v>396658403.5036</v>
      </c>
      <c r="H1288" s="130">
        <v>25.75</v>
      </c>
      <c r="I1288" s="133">
        <f t="shared" si="20"/>
        <v>231063147.67199999</v>
      </c>
    </row>
    <row r="1289" spans="1:9" x14ac:dyDescent="0.25">
      <c r="A1289" s="86">
        <v>131</v>
      </c>
      <c r="B1289" s="86">
        <v>15.5</v>
      </c>
      <c r="C1289" s="86">
        <v>1</v>
      </c>
      <c r="D1289" s="86" t="s">
        <v>8</v>
      </c>
      <c r="E1289" s="86" t="s">
        <v>10</v>
      </c>
      <c r="F1289" s="132">
        <v>24934872.050999999</v>
      </c>
      <c r="G1289" s="132">
        <v>752201973.53849995</v>
      </c>
      <c r="H1289" s="130">
        <v>30.1666666666667</v>
      </c>
      <c r="I1289" s="133">
        <f t="shared" si="20"/>
        <v>386490516.79049999</v>
      </c>
    </row>
    <row r="1290" spans="1:9" x14ac:dyDescent="0.25">
      <c r="A1290" s="86">
        <v>131</v>
      </c>
      <c r="B1290" s="86">
        <v>16</v>
      </c>
      <c r="C1290" s="86">
        <v>1</v>
      </c>
      <c r="D1290" s="86" t="s">
        <v>8</v>
      </c>
      <c r="E1290" s="86" t="s">
        <v>10</v>
      </c>
      <c r="F1290" s="132">
        <v>9530662.2060000002</v>
      </c>
      <c r="G1290" s="132">
        <v>295450528.38599998</v>
      </c>
      <c r="H1290" s="130">
        <v>31</v>
      </c>
      <c r="I1290" s="133">
        <f t="shared" si="20"/>
        <v>152490595.296</v>
      </c>
    </row>
    <row r="1291" spans="1:9" x14ac:dyDescent="0.25">
      <c r="A1291" s="86">
        <v>131</v>
      </c>
      <c r="B1291" s="86">
        <v>16.5</v>
      </c>
      <c r="C1291" s="86">
        <v>1</v>
      </c>
      <c r="D1291" s="86" t="s">
        <v>8</v>
      </c>
      <c r="E1291" s="86" t="s">
        <v>10</v>
      </c>
      <c r="F1291" s="132">
        <v>718391.62360000005</v>
      </c>
      <c r="G1291" s="132">
        <v>27298881.696800001</v>
      </c>
      <c r="H1291" s="130">
        <v>38</v>
      </c>
      <c r="I1291" s="133">
        <f t="shared" si="20"/>
        <v>11853461.7894</v>
      </c>
    </row>
    <row r="1292" spans="1:9" x14ac:dyDescent="0.25">
      <c r="A1292" s="86">
        <v>131</v>
      </c>
      <c r="B1292" s="86">
        <v>18</v>
      </c>
      <c r="C1292" s="86">
        <v>1</v>
      </c>
      <c r="D1292" s="86" t="s">
        <v>8</v>
      </c>
      <c r="E1292" s="86" t="s">
        <v>10</v>
      </c>
      <c r="F1292" s="132">
        <v>718391.62360000005</v>
      </c>
      <c r="G1292" s="132">
        <v>31609231.4384</v>
      </c>
      <c r="H1292" s="130">
        <v>44</v>
      </c>
      <c r="I1292" s="133">
        <f t="shared" si="20"/>
        <v>12931049.224800002</v>
      </c>
    </row>
    <row r="1293" spans="1:9" x14ac:dyDescent="0.25">
      <c r="A1293" s="86">
        <v>131</v>
      </c>
      <c r="B1293" s="86">
        <v>18.5</v>
      </c>
      <c r="C1293" s="86">
        <v>1</v>
      </c>
      <c r="D1293" s="86" t="s">
        <v>8</v>
      </c>
      <c r="E1293" s="86" t="s">
        <v>10</v>
      </c>
      <c r="F1293" s="132">
        <v>989886.05720000004</v>
      </c>
      <c r="G1293" s="132">
        <v>47019587.717</v>
      </c>
      <c r="H1293" s="130">
        <v>47.5</v>
      </c>
      <c r="I1293" s="133">
        <f t="shared" si="20"/>
        <v>18312892.058200002</v>
      </c>
    </row>
    <row r="1294" spans="1:9" x14ac:dyDescent="0.25">
      <c r="A1294" s="86">
        <v>131</v>
      </c>
      <c r="B1294" s="86">
        <v>19</v>
      </c>
      <c r="C1294" s="86">
        <v>1</v>
      </c>
      <c r="D1294" s="86" t="s">
        <v>8</v>
      </c>
      <c r="E1294" s="86" t="s">
        <v>10</v>
      </c>
      <c r="F1294" s="132">
        <v>1732300.6000999999</v>
      </c>
      <c r="G1294" s="132">
        <v>88594802.119399995</v>
      </c>
      <c r="H1294" s="130">
        <v>51.142857142857103</v>
      </c>
      <c r="I1294" s="133">
        <f t="shared" si="20"/>
        <v>32913711.401899997</v>
      </c>
    </row>
    <row r="1295" spans="1:9" x14ac:dyDescent="0.25">
      <c r="A1295" s="86">
        <v>131</v>
      </c>
      <c r="B1295" s="86">
        <v>19.5</v>
      </c>
      <c r="C1295" s="86">
        <v>1</v>
      </c>
      <c r="D1295" s="86" t="s">
        <v>8</v>
      </c>
      <c r="E1295" s="86" t="s">
        <v>10</v>
      </c>
      <c r="F1295" s="132">
        <v>3712072.7144999998</v>
      </c>
      <c r="G1295" s="132">
        <v>206886185.95480001</v>
      </c>
      <c r="H1295" s="130">
        <v>55.733333333333299</v>
      </c>
      <c r="I1295" s="133">
        <f t="shared" si="20"/>
        <v>72385417.932750002</v>
      </c>
    </row>
    <row r="1296" spans="1:9" x14ac:dyDescent="0.25">
      <c r="A1296" s="86">
        <v>131</v>
      </c>
      <c r="B1296" s="86">
        <v>20</v>
      </c>
      <c r="C1296" s="86">
        <v>1</v>
      </c>
      <c r="D1296" s="86" t="s">
        <v>8</v>
      </c>
      <c r="E1296" s="86" t="s">
        <v>10</v>
      </c>
      <c r="F1296" s="132">
        <v>11843596.859300001</v>
      </c>
      <c r="G1296" s="132">
        <v>724093007.98409998</v>
      </c>
      <c r="H1296" s="130">
        <v>61.137931034482797</v>
      </c>
      <c r="I1296" s="133">
        <f t="shared" si="20"/>
        <v>236871937.18600002</v>
      </c>
    </row>
    <row r="1297" spans="1:9" x14ac:dyDescent="0.25">
      <c r="A1297" s="86">
        <v>131</v>
      </c>
      <c r="B1297" s="86">
        <v>20.5</v>
      </c>
      <c r="C1297" s="86">
        <v>1</v>
      </c>
      <c r="D1297" s="86" t="s">
        <v>8</v>
      </c>
      <c r="E1297" s="86" t="s">
        <v>10</v>
      </c>
      <c r="F1297" s="132">
        <v>3217129.6858999999</v>
      </c>
      <c r="G1297" s="132">
        <v>209113429.5835</v>
      </c>
      <c r="H1297" s="130">
        <v>65</v>
      </c>
      <c r="I1297" s="133">
        <f t="shared" si="20"/>
        <v>65951158.560949996</v>
      </c>
    </row>
    <row r="1298" spans="1:9" x14ac:dyDescent="0.25">
      <c r="A1298" s="86">
        <v>131</v>
      </c>
      <c r="B1298" s="86">
        <v>21</v>
      </c>
      <c r="C1298" s="86">
        <v>1</v>
      </c>
      <c r="D1298" s="86" t="s">
        <v>8</v>
      </c>
      <c r="E1298" s="86" t="s">
        <v>10</v>
      </c>
      <c r="F1298" s="132">
        <v>3840635.0751999998</v>
      </c>
      <c r="G1298" s="132">
        <v>249092617.7344</v>
      </c>
      <c r="H1298" s="130">
        <v>64.857142857142804</v>
      </c>
      <c r="I1298" s="133">
        <f t="shared" si="20"/>
        <v>80653336.5792</v>
      </c>
    </row>
    <row r="1299" spans="1:9" x14ac:dyDescent="0.25">
      <c r="A1299" s="86">
        <v>131</v>
      </c>
      <c r="B1299" s="86">
        <v>21.5</v>
      </c>
      <c r="C1299" s="86">
        <v>1</v>
      </c>
      <c r="D1299" s="86" t="s">
        <v>8</v>
      </c>
      <c r="E1299" s="86" t="s">
        <v>10</v>
      </c>
      <c r="F1299" s="132">
        <v>247471.51430000001</v>
      </c>
      <c r="G1299" s="132">
        <v>18312892.058200002</v>
      </c>
      <c r="H1299" s="130">
        <v>74</v>
      </c>
      <c r="I1299" s="133">
        <f t="shared" si="20"/>
        <v>5320637.5574500002</v>
      </c>
    </row>
    <row r="1300" spans="1:9" x14ac:dyDescent="0.25">
      <c r="A1300" s="86">
        <v>131</v>
      </c>
      <c r="B1300" s="86">
        <v>20</v>
      </c>
      <c r="C1300" s="86">
        <v>2</v>
      </c>
      <c r="D1300" s="86" t="s">
        <v>8</v>
      </c>
      <c r="E1300" s="86" t="s">
        <v>10</v>
      </c>
      <c r="F1300" s="132">
        <v>408399.89169999998</v>
      </c>
      <c r="G1300" s="132">
        <v>23278793.826900002</v>
      </c>
      <c r="H1300" s="130">
        <v>57</v>
      </c>
      <c r="I1300" s="133">
        <f t="shared" si="20"/>
        <v>8167997.8339999998</v>
      </c>
    </row>
    <row r="1301" spans="1:9" x14ac:dyDescent="0.25">
      <c r="A1301" s="86">
        <v>131</v>
      </c>
      <c r="B1301" s="86">
        <v>20.5</v>
      </c>
      <c r="C1301" s="86">
        <v>2</v>
      </c>
      <c r="D1301" s="86" t="s">
        <v>8</v>
      </c>
      <c r="E1301" s="86" t="s">
        <v>10</v>
      </c>
      <c r="F1301" s="132">
        <v>742414.5429</v>
      </c>
      <c r="G1301" s="132">
        <v>46772116.202699997</v>
      </c>
      <c r="H1301" s="130">
        <v>63</v>
      </c>
      <c r="I1301" s="133">
        <f t="shared" si="20"/>
        <v>15219498.129450001</v>
      </c>
    </row>
    <row r="1302" spans="1:9" x14ac:dyDescent="0.25">
      <c r="A1302" s="86">
        <v>131</v>
      </c>
      <c r="B1302" s="86">
        <v>21.5</v>
      </c>
      <c r="C1302" s="86">
        <v>2</v>
      </c>
      <c r="D1302" s="86" t="s">
        <v>8</v>
      </c>
      <c r="E1302" s="86" t="s">
        <v>10</v>
      </c>
      <c r="F1302" s="132">
        <v>989886.05720000004</v>
      </c>
      <c r="G1302" s="132">
        <v>77706055.490199998</v>
      </c>
      <c r="H1302" s="130">
        <v>78.5</v>
      </c>
      <c r="I1302" s="133">
        <f t="shared" si="20"/>
        <v>21282550.229800001</v>
      </c>
    </row>
    <row r="1303" spans="1:9" x14ac:dyDescent="0.25">
      <c r="A1303" s="86">
        <v>131</v>
      </c>
      <c r="B1303" s="86">
        <v>22</v>
      </c>
      <c r="C1303" s="86">
        <v>2</v>
      </c>
      <c r="D1303" s="86" t="s">
        <v>8</v>
      </c>
      <c r="E1303" s="86" t="s">
        <v>10</v>
      </c>
      <c r="F1303" s="132">
        <v>742414.5429</v>
      </c>
      <c r="G1303" s="132">
        <v>60630521.0035</v>
      </c>
      <c r="H1303" s="130">
        <v>81.6666666666667</v>
      </c>
      <c r="I1303" s="133">
        <f t="shared" si="20"/>
        <v>16333119.9438</v>
      </c>
    </row>
    <row r="1304" spans="1:9" x14ac:dyDescent="0.25">
      <c r="A1304" s="86">
        <v>131</v>
      </c>
      <c r="B1304" s="86">
        <v>20</v>
      </c>
      <c r="C1304" s="86">
        <v>1</v>
      </c>
      <c r="D1304" s="86" t="s">
        <v>9</v>
      </c>
      <c r="E1304" s="86" t="s">
        <v>10</v>
      </c>
      <c r="F1304" s="132">
        <v>408399.89169999998</v>
      </c>
      <c r="G1304" s="132">
        <v>25729193.177099999</v>
      </c>
      <c r="H1304" s="130">
        <v>63</v>
      </c>
      <c r="I1304" s="133">
        <f t="shared" si="20"/>
        <v>8167997.8339999998</v>
      </c>
    </row>
    <row r="1305" spans="1:9" x14ac:dyDescent="0.25">
      <c r="A1305" s="86">
        <v>131</v>
      </c>
      <c r="B1305" s="86">
        <v>20.5</v>
      </c>
      <c r="C1305" s="86">
        <v>1</v>
      </c>
      <c r="D1305" s="86" t="s">
        <v>9</v>
      </c>
      <c r="E1305" s="86" t="s">
        <v>10</v>
      </c>
      <c r="F1305" s="132">
        <v>247471.51430000001</v>
      </c>
      <c r="G1305" s="132">
        <v>16085648.429500001</v>
      </c>
      <c r="H1305" s="130">
        <v>65</v>
      </c>
      <c r="I1305" s="133">
        <f t="shared" si="20"/>
        <v>5073166.0431500003</v>
      </c>
    </row>
    <row r="1306" spans="1:9" x14ac:dyDescent="0.25">
      <c r="A1306" s="86">
        <v>131</v>
      </c>
      <c r="B1306" s="86">
        <v>21</v>
      </c>
      <c r="C1306" s="86">
        <v>1</v>
      </c>
      <c r="D1306" s="86" t="s">
        <v>9</v>
      </c>
      <c r="E1306" s="86" t="s">
        <v>10</v>
      </c>
      <c r="F1306" s="132">
        <v>548662.15359999996</v>
      </c>
      <c r="G1306" s="132">
        <v>40052337.212800004</v>
      </c>
      <c r="H1306" s="130">
        <v>73</v>
      </c>
      <c r="I1306" s="133">
        <f t="shared" si="20"/>
        <v>11521905.225599999</v>
      </c>
    </row>
    <row r="1307" spans="1:9" x14ac:dyDescent="0.25">
      <c r="A1307" s="86">
        <v>131</v>
      </c>
      <c r="B1307" s="86">
        <v>22</v>
      </c>
      <c r="C1307" s="86">
        <v>1</v>
      </c>
      <c r="D1307" s="86" t="s">
        <v>9</v>
      </c>
      <c r="E1307" s="86" t="s">
        <v>10</v>
      </c>
      <c r="F1307" s="132">
        <v>247471.51430000001</v>
      </c>
      <c r="G1307" s="132">
        <v>19797721.144000001</v>
      </c>
      <c r="H1307" s="130">
        <v>80</v>
      </c>
      <c r="I1307" s="133">
        <f t="shared" si="20"/>
        <v>5444373.3146000002</v>
      </c>
    </row>
    <row r="1308" spans="1:9" x14ac:dyDescent="0.25">
      <c r="A1308" s="86">
        <v>131</v>
      </c>
      <c r="B1308" s="86">
        <v>21</v>
      </c>
      <c r="C1308" s="86">
        <v>2</v>
      </c>
      <c r="D1308" s="86" t="s">
        <v>9</v>
      </c>
      <c r="E1308" s="86" t="s">
        <v>10</v>
      </c>
      <c r="F1308" s="132">
        <v>3840635.0751999998</v>
      </c>
      <c r="G1308" s="132">
        <v>272685090.33920002</v>
      </c>
      <c r="H1308" s="130">
        <v>71</v>
      </c>
      <c r="I1308" s="133">
        <f t="shared" si="20"/>
        <v>80653336.5792</v>
      </c>
    </row>
    <row r="1309" spans="1:9" x14ac:dyDescent="0.25">
      <c r="A1309" s="86">
        <v>131</v>
      </c>
      <c r="B1309" s="86">
        <v>21.5</v>
      </c>
      <c r="C1309" s="86">
        <v>2</v>
      </c>
      <c r="D1309" s="86" t="s">
        <v>9</v>
      </c>
      <c r="E1309" s="86" t="s">
        <v>10</v>
      </c>
      <c r="F1309" s="132">
        <v>494943.02860000002</v>
      </c>
      <c r="G1309" s="132">
        <v>35140955.030599996</v>
      </c>
      <c r="H1309" s="130">
        <v>71</v>
      </c>
      <c r="I1309" s="133">
        <f t="shared" si="20"/>
        <v>10641275.1149</v>
      </c>
    </row>
    <row r="1310" spans="1:9" x14ac:dyDescent="0.25">
      <c r="A1310" s="86">
        <v>131</v>
      </c>
      <c r="B1310" s="86">
        <v>23.5</v>
      </c>
      <c r="C1310" s="86">
        <v>2</v>
      </c>
      <c r="D1310" s="86" t="s">
        <v>9</v>
      </c>
      <c r="E1310" s="86" t="s">
        <v>10</v>
      </c>
      <c r="F1310" s="132">
        <v>247471.51430000001</v>
      </c>
      <c r="G1310" s="132">
        <v>25737037.487199999</v>
      </c>
      <c r="H1310" s="130">
        <v>104</v>
      </c>
      <c r="I1310" s="133">
        <f t="shared" si="20"/>
        <v>5815580.58605</v>
      </c>
    </row>
    <row r="1311" spans="1:9" x14ac:dyDescent="0.25">
      <c r="A1311" s="86">
        <v>131</v>
      </c>
      <c r="B1311" s="86">
        <v>23.5</v>
      </c>
      <c r="C1311" s="86">
        <v>3</v>
      </c>
      <c r="D1311" s="86" t="s">
        <v>9</v>
      </c>
      <c r="E1311" s="86" t="s">
        <v>10</v>
      </c>
      <c r="F1311" s="132">
        <v>494943.02860000002</v>
      </c>
      <c r="G1311" s="132">
        <v>50236717.402900003</v>
      </c>
      <c r="H1311" s="130">
        <v>101.5</v>
      </c>
      <c r="I1311" s="133">
        <f t="shared" si="20"/>
        <v>11631161.1721</v>
      </c>
    </row>
    <row r="1312" spans="1:9" x14ac:dyDescent="0.25">
      <c r="A1312" s="86">
        <v>151</v>
      </c>
      <c r="B1312" s="86">
        <v>13</v>
      </c>
      <c r="C1312" s="86">
        <v>1</v>
      </c>
      <c r="D1312" s="86" t="s">
        <v>8</v>
      </c>
      <c r="E1312" s="1" t="s">
        <v>10</v>
      </c>
      <c r="F1312" s="132">
        <v>4634628.7072000001</v>
      </c>
      <c r="G1312" s="132">
        <v>65029634.047899999</v>
      </c>
      <c r="H1312" s="130">
        <v>14.03125</v>
      </c>
      <c r="I1312" s="133">
        <f t="shared" si="20"/>
        <v>60250173.193599999</v>
      </c>
    </row>
    <row r="1313" spans="1:9" x14ac:dyDescent="0.25">
      <c r="A1313" s="86">
        <v>151</v>
      </c>
      <c r="B1313" s="86">
        <v>13.5</v>
      </c>
      <c r="C1313" s="86">
        <v>1</v>
      </c>
      <c r="D1313" s="86" t="s">
        <v>8</v>
      </c>
      <c r="E1313" s="1" t="s">
        <v>10</v>
      </c>
      <c r="F1313" s="132">
        <v>780576.28850000002</v>
      </c>
      <c r="G1313" s="132">
        <v>15611525.77</v>
      </c>
      <c r="H1313" s="130">
        <v>20</v>
      </c>
      <c r="I1313" s="133">
        <f t="shared" si="20"/>
        <v>10537779.894750001</v>
      </c>
    </row>
    <row r="1314" spans="1:9" x14ac:dyDescent="0.25">
      <c r="A1314" s="86">
        <v>151</v>
      </c>
      <c r="B1314" s="86">
        <v>14</v>
      </c>
      <c r="C1314" s="86">
        <v>1</v>
      </c>
      <c r="D1314" s="86" t="s">
        <v>8</v>
      </c>
      <c r="E1314" s="1" t="s">
        <v>10</v>
      </c>
      <c r="F1314" s="132">
        <v>7134884.9840000002</v>
      </c>
      <c r="G1314" s="132">
        <v>148048863.41800001</v>
      </c>
      <c r="H1314" s="130">
        <v>20.75</v>
      </c>
      <c r="I1314" s="133">
        <f t="shared" si="20"/>
        <v>99888389.776000008</v>
      </c>
    </row>
    <row r="1315" spans="1:9" x14ac:dyDescent="0.25">
      <c r="A1315" s="86">
        <v>151</v>
      </c>
      <c r="B1315" s="86">
        <v>14.5</v>
      </c>
      <c r="C1315" s="86">
        <v>1</v>
      </c>
      <c r="D1315" s="86" t="s">
        <v>8</v>
      </c>
      <c r="E1315" s="1" t="s">
        <v>10</v>
      </c>
      <c r="F1315" s="132">
        <v>2757888.8637999999</v>
      </c>
      <c r="G1315" s="132">
        <v>57915666.139799997</v>
      </c>
      <c r="H1315" s="130">
        <v>21</v>
      </c>
      <c r="I1315" s="133">
        <f t="shared" si="20"/>
        <v>39989388.5251</v>
      </c>
    </row>
    <row r="1316" spans="1:9" x14ac:dyDescent="0.25">
      <c r="A1316" s="86">
        <v>151</v>
      </c>
      <c r="B1316" s="86">
        <v>15</v>
      </c>
      <c r="C1316" s="86">
        <v>1</v>
      </c>
      <c r="D1316" s="86" t="s">
        <v>8</v>
      </c>
      <c r="E1316" s="1" t="s">
        <v>10</v>
      </c>
      <c r="F1316" s="132">
        <v>6262841.3168000001</v>
      </c>
      <c r="G1316" s="132">
        <v>138519313.83039999</v>
      </c>
      <c r="H1316" s="130">
        <v>22.117647058823501</v>
      </c>
      <c r="I1316" s="133">
        <f t="shared" si="20"/>
        <v>93942619.752000004</v>
      </c>
    </row>
    <row r="1317" spans="1:9" x14ac:dyDescent="0.25">
      <c r="A1317" s="86">
        <v>151</v>
      </c>
      <c r="B1317" s="86">
        <v>16.5</v>
      </c>
      <c r="C1317" s="86">
        <v>1</v>
      </c>
      <c r="D1317" s="86" t="s">
        <v>8</v>
      </c>
      <c r="E1317" s="1" t="s">
        <v>10</v>
      </c>
      <c r="F1317" s="132">
        <v>140309.68479999999</v>
      </c>
      <c r="G1317" s="132">
        <v>5191458.3376000002</v>
      </c>
      <c r="H1317" s="130">
        <v>37</v>
      </c>
      <c r="I1317" s="133">
        <f t="shared" si="20"/>
        <v>2315109.7991999998</v>
      </c>
    </row>
    <row r="1318" spans="1:9" x14ac:dyDescent="0.25">
      <c r="A1318" s="86">
        <v>151</v>
      </c>
      <c r="B1318" s="86">
        <v>17.5</v>
      </c>
      <c r="C1318" s="86">
        <v>1</v>
      </c>
      <c r="D1318" s="86" t="s">
        <v>8</v>
      </c>
      <c r="E1318" s="1" t="s">
        <v>10</v>
      </c>
      <c r="F1318" s="132">
        <v>455485.44260000001</v>
      </c>
      <c r="G1318" s="132">
        <v>20269102.195700001</v>
      </c>
      <c r="H1318" s="130">
        <v>44.5</v>
      </c>
      <c r="I1318" s="133">
        <f t="shared" si="20"/>
        <v>7970995.2455000002</v>
      </c>
    </row>
    <row r="1319" spans="1:9" x14ac:dyDescent="0.25">
      <c r="A1319" s="86">
        <v>151</v>
      </c>
      <c r="B1319" s="86">
        <v>18.5</v>
      </c>
      <c r="C1319" s="86">
        <v>1</v>
      </c>
      <c r="D1319" s="86" t="s">
        <v>8</v>
      </c>
      <c r="E1319" s="1" t="s">
        <v>10</v>
      </c>
      <c r="F1319" s="132">
        <v>165088.4589</v>
      </c>
      <c r="G1319" s="132">
        <v>7428980.6505000005</v>
      </c>
      <c r="H1319" s="130">
        <v>45</v>
      </c>
      <c r="I1319" s="133">
        <f t="shared" si="20"/>
        <v>3054136.4896499999</v>
      </c>
    </row>
    <row r="1320" spans="1:9" x14ac:dyDescent="0.25">
      <c r="A1320" s="86">
        <v>151</v>
      </c>
      <c r="B1320" s="86">
        <v>19</v>
      </c>
      <c r="C1320" s="86">
        <v>1</v>
      </c>
      <c r="D1320" s="86" t="s">
        <v>8</v>
      </c>
      <c r="E1320" s="1" t="s">
        <v>10</v>
      </c>
      <c r="F1320" s="132">
        <v>379483.11959999998</v>
      </c>
      <c r="G1320" s="132">
        <v>21251054.6976</v>
      </c>
      <c r="H1320" s="130">
        <v>56</v>
      </c>
      <c r="I1320" s="133">
        <f t="shared" si="20"/>
        <v>7210179.2723999992</v>
      </c>
    </row>
    <row r="1321" spans="1:9" x14ac:dyDescent="0.25">
      <c r="A1321" s="86">
        <v>151</v>
      </c>
      <c r="B1321" s="86">
        <v>20</v>
      </c>
      <c r="C1321" s="86">
        <v>1</v>
      </c>
      <c r="D1321" s="86" t="s">
        <v>8</v>
      </c>
      <c r="E1321" s="1" t="s">
        <v>10</v>
      </c>
      <c r="F1321" s="132">
        <v>190744.65210000001</v>
      </c>
      <c r="G1321" s="132">
        <v>13542870.2991</v>
      </c>
      <c r="H1321" s="130">
        <v>71</v>
      </c>
      <c r="I1321" s="133">
        <f t="shared" si="20"/>
        <v>3814893.0420000004</v>
      </c>
    </row>
    <row r="1322" spans="1:9" x14ac:dyDescent="0.25">
      <c r="A1322" s="86">
        <v>151</v>
      </c>
      <c r="B1322" s="86">
        <v>20.5</v>
      </c>
      <c r="C1322" s="86">
        <v>1</v>
      </c>
      <c r="D1322" s="86" t="s">
        <v>8</v>
      </c>
      <c r="E1322" s="1" t="s">
        <v>10</v>
      </c>
      <c r="F1322" s="132">
        <v>492301.41899999999</v>
      </c>
      <c r="G1322" s="132">
        <v>35445702.167999998</v>
      </c>
      <c r="H1322" s="130">
        <v>72</v>
      </c>
      <c r="I1322" s="133">
        <f t="shared" si="20"/>
        <v>10092179.089500001</v>
      </c>
    </row>
    <row r="1323" spans="1:9" x14ac:dyDescent="0.25">
      <c r="A1323" s="86">
        <v>151</v>
      </c>
      <c r="B1323" s="86">
        <v>19.5</v>
      </c>
      <c r="C1323" s="86">
        <v>2</v>
      </c>
      <c r="D1323" s="86" t="s">
        <v>8</v>
      </c>
      <c r="E1323" s="1" t="s">
        <v>10</v>
      </c>
      <c r="F1323" s="132">
        <v>124855.5701</v>
      </c>
      <c r="G1323" s="132">
        <v>5743356.2246000003</v>
      </c>
      <c r="H1323" s="130">
        <v>46</v>
      </c>
      <c r="I1323" s="133">
        <f t="shared" si="20"/>
        <v>2434683.6169500002</v>
      </c>
    </row>
    <row r="1324" spans="1:9" x14ac:dyDescent="0.25">
      <c r="A1324" s="86">
        <v>151</v>
      </c>
      <c r="B1324" s="86">
        <v>21</v>
      </c>
      <c r="C1324" s="86">
        <v>2</v>
      </c>
      <c r="D1324" s="86" t="s">
        <v>8</v>
      </c>
      <c r="E1324" s="1" t="s">
        <v>52</v>
      </c>
      <c r="F1324" s="132">
        <v>134187.28659999999</v>
      </c>
      <c r="G1324" s="132">
        <v>8453799.0558000002</v>
      </c>
      <c r="H1324" s="130">
        <v>63</v>
      </c>
      <c r="I1324" s="133">
        <f t="shared" si="20"/>
        <v>2817933.0186000001</v>
      </c>
    </row>
    <row r="1325" spans="1:9" x14ac:dyDescent="0.25">
      <c r="A1325" s="86">
        <v>151</v>
      </c>
      <c r="B1325" s="86">
        <v>28.5</v>
      </c>
      <c r="C1325" s="86">
        <v>5</v>
      </c>
      <c r="D1325" s="86" t="s">
        <v>8</v>
      </c>
      <c r="E1325" s="1" t="s">
        <v>52</v>
      </c>
      <c r="F1325" s="132">
        <v>109278.15</v>
      </c>
      <c r="G1325" s="132">
        <v>22292742.600000001</v>
      </c>
      <c r="H1325" s="130">
        <v>204</v>
      </c>
      <c r="I1325" s="133">
        <f t="shared" si="20"/>
        <v>3114427.2749999999</v>
      </c>
    </row>
    <row r="1326" spans="1:9" x14ac:dyDescent="0.25">
      <c r="A1326" s="86">
        <v>151</v>
      </c>
      <c r="B1326" s="86">
        <v>27</v>
      </c>
      <c r="C1326" s="86">
        <v>6</v>
      </c>
      <c r="D1326" s="86" t="s">
        <v>8</v>
      </c>
      <c r="E1326" s="1" t="s">
        <v>52</v>
      </c>
      <c r="F1326" s="132">
        <v>109751.0687</v>
      </c>
      <c r="G1326" s="132">
        <v>14706643.205800001</v>
      </c>
      <c r="H1326" s="130">
        <v>134</v>
      </c>
      <c r="I1326" s="133">
        <f t="shared" si="20"/>
        <v>2963278.8549000002</v>
      </c>
    </row>
    <row r="1327" spans="1:9" x14ac:dyDescent="0.25">
      <c r="A1327" s="86">
        <v>151</v>
      </c>
      <c r="B1327" s="86">
        <v>24</v>
      </c>
      <c r="C1327" s="86">
        <v>2</v>
      </c>
      <c r="D1327" s="86" t="s">
        <v>9</v>
      </c>
      <c r="E1327" s="1" t="s">
        <v>10</v>
      </c>
      <c r="F1327" s="132">
        <v>331144.88130000001</v>
      </c>
      <c r="G1327" s="132">
        <v>40399675.518600002</v>
      </c>
      <c r="H1327" s="130">
        <v>122</v>
      </c>
      <c r="I1327" s="133">
        <f t="shared" si="20"/>
        <v>7947477.1512000002</v>
      </c>
    </row>
    <row r="1328" spans="1:9" x14ac:dyDescent="0.25">
      <c r="A1328" s="86">
        <v>151</v>
      </c>
      <c r="B1328" s="86">
        <v>26</v>
      </c>
      <c r="C1328" s="86">
        <v>2</v>
      </c>
      <c r="D1328" s="86" t="s">
        <v>9</v>
      </c>
      <c r="E1328" s="1" t="s">
        <v>10</v>
      </c>
      <c r="F1328" s="132">
        <v>124739.9164</v>
      </c>
      <c r="G1328" s="132">
        <v>20831566.038800001</v>
      </c>
      <c r="H1328" s="130">
        <v>167</v>
      </c>
      <c r="I1328" s="133">
        <f t="shared" si="20"/>
        <v>3243237.8264000001</v>
      </c>
    </row>
    <row r="1329" spans="1:9" x14ac:dyDescent="0.25">
      <c r="A1329" s="86">
        <v>151</v>
      </c>
      <c r="B1329" s="86">
        <v>27</v>
      </c>
      <c r="C1329" s="86">
        <v>2</v>
      </c>
      <c r="D1329" s="86" t="s">
        <v>9</v>
      </c>
      <c r="E1329" s="1" t="s">
        <v>10</v>
      </c>
      <c r="F1329" s="132">
        <v>109751.0687</v>
      </c>
      <c r="G1329" s="132">
        <v>14267638.931</v>
      </c>
      <c r="H1329" s="130">
        <v>130</v>
      </c>
      <c r="I1329" s="133">
        <f t="shared" si="20"/>
        <v>2963278.8549000002</v>
      </c>
    </row>
    <row r="1330" spans="1:9" x14ac:dyDescent="0.25">
      <c r="A1330" s="86">
        <v>151</v>
      </c>
      <c r="B1330" s="86">
        <v>29</v>
      </c>
      <c r="C1330" s="86">
        <v>7</v>
      </c>
      <c r="D1330" s="86" t="s">
        <v>9</v>
      </c>
      <c r="E1330" s="1" t="s">
        <v>52</v>
      </c>
      <c r="F1330" s="132">
        <v>112588.5812</v>
      </c>
      <c r="G1330" s="132">
        <v>19703001.710000001</v>
      </c>
      <c r="H1330" s="130">
        <v>175</v>
      </c>
      <c r="I1330" s="133">
        <f t="shared" si="20"/>
        <v>3265068.8547999999</v>
      </c>
    </row>
    <row r="1331" spans="1:9" x14ac:dyDescent="0.25">
      <c r="A1331" s="86">
        <v>151</v>
      </c>
      <c r="B1331" s="86">
        <v>22</v>
      </c>
      <c r="C1331" s="86">
        <v>2</v>
      </c>
      <c r="D1331" s="86"/>
      <c r="E1331" s="86" t="s">
        <v>52</v>
      </c>
      <c r="F1331" s="132">
        <v>138579.83799999999</v>
      </c>
      <c r="G1331" s="132">
        <v>10947807.202</v>
      </c>
      <c r="H1331" s="130">
        <v>79</v>
      </c>
      <c r="I1331" s="133">
        <f t="shared" si="20"/>
        <v>3048756.4359999998</v>
      </c>
    </row>
    <row r="1332" spans="1:9" x14ac:dyDescent="0.25">
      <c r="A1332" s="86">
        <v>151</v>
      </c>
      <c r="B1332" s="86">
        <v>26</v>
      </c>
      <c r="C1332" s="86">
        <v>4</v>
      </c>
      <c r="D1332" s="86"/>
      <c r="E1332" s="86" t="s">
        <v>52</v>
      </c>
      <c r="F1332" s="132">
        <v>124739.9164</v>
      </c>
      <c r="G1332" s="132">
        <v>17089368.546799999</v>
      </c>
      <c r="H1332" s="130">
        <v>137</v>
      </c>
      <c r="I1332" s="133">
        <f t="shared" si="20"/>
        <v>3243237.8264000001</v>
      </c>
    </row>
    <row r="1333" spans="1:9" x14ac:dyDescent="0.25">
      <c r="A1333" s="86">
        <v>151</v>
      </c>
      <c r="B1333" s="86">
        <v>12</v>
      </c>
      <c r="C1333" s="86">
        <v>1</v>
      </c>
      <c r="D1333" s="86" t="s">
        <v>8</v>
      </c>
      <c r="E1333" s="86" t="s">
        <v>52</v>
      </c>
      <c r="F1333" s="132">
        <v>139977.0148</v>
      </c>
      <c r="G1333" s="132">
        <v>1959678.2072000001</v>
      </c>
      <c r="H1333" s="130">
        <v>14</v>
      </c>
      <c r="I1333" s="133">
        <f t="shared" si="20"/>
        <v>1679724.1776000001</v>
      </c>
    </row>
    <row r="1334" spans="1:9" x14ac:dyDescent="0.25">
      <c r="A1334" s="86">
        <v>151</v>
      </c>
      <c r="B1334" s="86">
        <v>12.5</v>
      </c>
      <c r="C1334" s="86">
        <v>1</v>
      </c>
      <c r="D1334" s="86" t="s">
        <v>8</v>
      </c>
      <c r="E1334" s="86" t="s">
        <v>52</v>
      </c>
      <c r="F1334" s="132">
        <v>2152878.1529999999</v>
      </c>
      <c r="G1334" s="132">
        <v>30427344.562399998</v>
      </c>
      <c r="H1334" s="130">
        <v>14.133333333333301</v>
      </c>
      <c r="I1334" s="133">
        <f t="shared" si="20"/>
        <v>26910976.912499998</v>
      </c>
    </row>
    <row r="1335" spans="1:9" x14ac:dyDescent="0.25">
      <c r="A1335" s="86">
        <v>151</v>
      </c>
      <c r="B1335" s="86">
        <v>13</v>
      </c>
      <c r="C1335" s="86">
        <v>1</v>
      </c>
      <c r="D1335" s="86" t="s">
        <v>8</v>
      </c>
      <c r="E1335" s="86" t="s">
        <v>52</v>
      </c>
      <c r="F1335" s="132">
        <v>2751810.7949000001</v>
      </c>
      <c r="G1335" s="132">
        <v>39249511.864100002</v>
      </c>
      <c r="H1335" s="130">
        <v>14.2631578947368</v>
      </c>
      <c r="I1335" s="133">
        <f t="shared" si="20"/>
        <v>35773540.333700001</v>
      </c>
    </row>
    <row r="1336" spans="1:9" x14ac:dyDescent="0.25">
      <c r="A1336" s="86">
        <v>151</v>
      </c>
      <c r="B1336" s="86">
        <v>13.5</v>
      </c>
      <c r="C1336" s="86">
        <v>1</v>
      </c>
      <c r="D1336" s="86" t="s">
        <v>8</v>
      </c>
      <c r="E1336" s="86" t="s">
        <v>52</v>
      </c>
      <c r="F1336" s="132">
        <v>6556840.8234000001</v>
      </c>
      <c r="G1336" s="132">
        <v>129419548.63330001</v>
      </c>
      <c r="H1336" s="130">
        <v>19.738095238095202</v>
      </c>
      <c r="I1336" s="133">
        <f t="shared" si="20"/>
        <v>88517351.115899995</v>
      </c>
    </row>
    <row r="1337" spans="1:9" x14ac:dyDescent="0.25">
      <c r="A1337" s="86">
        <v>151</v>
      </c>
      <c r="B1337" s="86">
        <v>14</v>
      </c>
      <c r="C1337" s="86">
        <v>1</v>
      </c>
      <c r="D1337" s="86" t="s">
        <v>8</v>
      </c>
      <c r="E1337" s="86" t="s">
        <v>52</v>
      </c>
      <c r="F1337" s="132">
        <v>9810466.8530000001</v>
      </c>
      <c r="G1337" s="132">
        <v>209052130.03119999</v>
      </c>
      <c r="H1337" s="130">
        <v>21.309090909090902</v>
      </c>
      <c r="I1337" s="133">
        <f t="shared" si="20"/>
        <v>137346535.942</v>
      </c>
    </row>
    <row r="1338" spans="1:9" x14ac:dyDescent="0.25">
      <c r="A1338" s="86">
        <v>151</v>
      </c>
      <c r="B1338" s="86">
        <v>14.5</v>
      </c>
      <c r="C1338" s="86">
        <v>1</v>
      </c>
      <c r="D1338" s="86" t="s">
        <v>8</v>
      </c>
      <c r="E1338" s="86" t="s">
        <v>52</v>
      </c>
      <c r="F1338" s="132">
        <v>6303745.9743999997</v>
      </c>
      <c r="G1338" s="132">
        <v>152274863.69409999</v>
      </c>
      <c r="H1338" s="130">
        <v>24.15625</v>
      </c>
      <c r="I1338" s="133">
        <f t="shared" si="20"/>
        <v>91404316.62879999</v>
      </c>
    </row>
    <row r="1339" spans="1:9" x14ac:dyDescent="0.25">
      <c r="A1339" s="86">
        <v>151</v>
      </c>
      <c r="B1339" s="86">
        <v>15</v>
      </c>
      <c r="C1339" s="86">
        <v>1</v>
      </c>
      <c r="D1339" s="86" t="s">
        <v>8</v>
      </c>
      <c r="E1339" s="86" t="s">
        <v>52</v>
      </c>
      <c r="F1339" s="132">
        <v>16025505.7224</v>
      </c>
      <c r="G1339" s="132">
        <v>408005691.66799998</v>
      </c>
      <c r="H1339" s="130">
        <v>25.459770114942501</v>
      </c>
      <c r="I1339" s="133">
        <f t="shared" si="20"/>
        <v>240382585.836</v>
      </c>
    </row>
    <row r="1340" spans="1:9" x14ac:dyDescent="0.25">
      <c r="A1340" s="86">
        <v>151</v>
      </c>
      <c r="B1340" s="86">
        <v>15.5</v>
      </c>
      <c r="C1340" s="86">
        <v>1</v>
      </c>
      <c r="D1340" s="86" t="s">
        <v>8</v>
      </c>
      <c r="E1340" s="86" t="s">
        <v>52</v>
      </c>
      <c r="F1340" s="132">
        <v>1749404.5983</v>
      </c>
      <c r="G1340" s="132">
        <v>46456410.999300003</v>
      </c>
      <c r="H1340" s="130">
        <v>26.5555555555556</v>
      </c>
      <c r="I1340" s="133">
        <f t="shared" si="20"/>
        <v>27115771.273649998</v>
      </c>
    </row>
    <row r="1341" spans="1:9" x14ac:dyDescent="0.25">
      <c r="A1341" s="86">
        <v>151</v>
      </c>
      <c r="B1341" s="86">
        <v>16</v>
      </c>
      <c r="C1341" s="86">
        <v>1</v>
      </c>
      <c r="D1341" s="86" t="s">
        <v>8</v>
      </c>
      <c r="E1341" s="86" t="s">
        <v>52</v>
      </c>
      <c r="F1341" s="132">
        <v>2155338.1751999999</v>
      </c>
      <c r="G1341" s="132">
        <v>67713541.004199997</v>
      </c>
      <c r="H1341" s="130">
        <v>31.4166666666667</v>
      </c>
      <c r="I1341" s="133">
        <f t="shared" si="20"/>
        <v>34485410.803199999</v>
      </c>
    </row>
    <row r="1342" spans="1:9" x14ac:dyDescent="0.25">
      <c r="A1342" s="86">
        <v>151</v>
      </c>
      <c r="B1342" s="86">
        <v>16.5</v>
      </c>
      <c r="C1342" s="86">
        <v>1</v>
      </c>
      <c r="D1342" s="86" t="s">
        <v>8</v>
      </c>
      <c r="E1342" s="86" t="s">
        <v>52</v>
      </c>
      <c r="F1342" s="132">
        <v>841858.10880000005</v>
      </c>
      <c r="G1342" s="132">
        <v>27220078.851199999</v>
      </c>
      <c r="H1342" s="130">
        <v>32.3333333333333</v>
      </c>
      <c r="I1342" s="133">
        <f t="shared" si="20"/>
        <v>13890658.795200001</v>
      </c>
    </row>
    <row r="1343" spans="1:9" x14ac:dyDescent="0.25">
      <c r="A1343" s="86">
        <v>151</v>
      </c>
      <c r="B1343" s="86">
        <v>17</v>
      </c>
      <c r="C1343" s="86">
        <v>1</v>
      </c>
      <c r="D1343" s="86" t="s">
        <v>8</v>
      </c>
      <c r="E1343" s="86" t="s">
        <v>52</v>
      </c>
      <c r="F1343" s="132">
        <v>1343283.5038000001</v>
      </c>
      <c r="G1343" s="132">
        <v>43368867.408399999</v>
      </c>
      <c r="H1343" s="130">
        <v>32.285714285714299</v>
      </c>
      <c r="I1343" s="133">
        <f t="shared" si="20"/>
        <v>22835819.564600002</v>
      </c>
    </row>
    <row r="1344" spans="1:9" x14ac:dyDescent="0.25">
      <c r="A1344" s="86">
        <v>151</v>
      </c>
      <c r="B1344" s="86">
        <v>17.5</v>
      </c>
      <c r="C1344" s="86">
        <v>1</v>
      </c>
      <c r="D1344" s="86" t="s">
        <v>8</v>
      </c>
      <c r="E1344" s="86" t="s">
        <v>52</v>
      </c>
      <c r="F1344" s="132">
        <v>683228.16390000004</v>
      </c>
      <c r="G1344" s="132">
        <v>27556869.2773</v>
      </c>
      <c r="H1344" s="130">
        <v>40.3333333333333</v>
      </c>
      <c r="I1344" s="133">
        <f t="shared" si="20"/>
        <v>11956492.868250001</v>
      </c>
    </row>
    <row r="1345" spans="1:9" x14ac:dyDescent="0.25">
      <c r="A1345" s="86">
        <v>151</v>
      </c>
      <c r="B1345" s="86">
        <v>18</v>
      </c>
      <c r="C1345" s="86">
        <v>1</v>
      </c>
      <c r="D1345" s="86" t="s">
        <v>8</v>
      </c>
      <c r="E1345" s="86" t="s">
        <v>52</v>
      </c>
      <c r="F1345" s="132">
        <v>237217.13190000001</v>
      </c>
      <c r="G1345" s="132">
        <v>8777033.8803000003</v>
      </c>
      <c r="H1345" s="130">
        <v>37</v>
      </c>
      <c r="I1345" s="133">
        <f t="shared" si="20"/>
        <v>4269908.3742000004</v>
      </c>
    </row>
    <row r="1346" spans="1:9" x14ac:dyDescent="0.25">
      <c r="A1346" s="86">
        <v>151</v>
      </c>
      <c r="B1346" s="86">
        <v>19.5</v>
      </c>
      <c r="C1346" s="86">
        <v>1</v>
      </c>
      <c r="D1346" s="86" t="s">
        <v>8</v>
      </c>
      <c r="E1346" s="86" t="s">
        <v>52</v>
      </c>
      <c r="F1346" s="132">
        <v>873988.99069999997</v>
      </c>
      <c r="G1346" s="132">
        <v>47195405.4978</v>
      </c>
      <c r="H1346" s="130">
        <v>54</v>
      </c>
      <c r="I1346" s="133">
        <f t="shared" si="20"/>
        <v>17042785.31865</v>
      </c>
    </row>
    <row r="1347" spans="1:9" x14ac:dyDescent="0.25">
      <c r="A1347" s="86">
        <v>151</v>
      </c>
      <c r="B1347" s="86">
        <v>20</v>
      </c>
      <c r="C1347" s="86">
        <v>1</v>
      </c>
      <c r="D1347" s="86" t="s">
        <v>8</v>
      </c>
      <c r="E1347" s="86" t="s">
        <v>52</v>
      </c>
      <c r="F1347" s="132">
        <v>572233.95629999996</v>
      </c>
      <c r="G1347" s="132">
        <v>34715526.6822</v>
      </c>
      <c r="H1347" s="130">
        <v>60.6666666666667</v>
      </c>
      <c r="I1347" s="133">
        <f t="shared" ref="I1347:I1410" si="21">B1347*F1347</f>
        <v>11444679.125999998</v>
      </c>
    </row>
    <row r="1348" spans="1:9" x14ac:dyDescent="0.25">
      <c r="A1348" s="86">
        <v>151</v>
      </c>
      <c r="B1348" s="86">
        <v>18</v>
      </c>
      <c r="C1348" s="86">
        <v>2</v>
      </c>
      <c r="D1348" s="86" t="s">
        <v>8</v>
      </c>
      <c r="E1348" s="86" t="s">
        <v>52</v>
      </c>
      <c r="F1348" s="132">
        <v>237217.13190000001</v>
      </c>
      <c r="G1348" s="132">
        <v>9014251.0121999998</v>
      </c>
      <c r="H1348" s="130">
        <v>38</v>
      </c>
      <c r="I1348" s="133">
        <f t="shared" si="21"/>
        <v>4269908.3742000004</v>
      </c>
    </row>
    <row r="1349" spans="1:9" x14ac:dyDescent="0.25">
      <c r="A1349" s="86">
        <v>151</v>
      </c>
      <c r="B1349" s="86">
        <v>20</v>
      </c>
      <c r="C1349" s="86">
        <v>2</v>
      </c>
      <c r="D1349" s="86" t="s">
        <v>8</v>
      </c>
      <c r="E1349" s="86" t="s">
        <v>52</v>
      </c>
      <c r="F1349" s="132">
        <v>1525957.2168000001</v>
      </c>
      <c r="G1349" s="132">
        <v>93846368.833199993</v>
      </c>
      <c r="H1349" s="130">
        <v>61.5</v>
      </c>
      <c r="I1349" s="133">
        <f t="shared" si="21"/>
        <v>30519144.336000003</v>
      </c>
    </row>
    <row r="1350" spans="1:9" x14ac:dyDescent="0.25">
      <c r="A1350" s="86">
        <v>151</v>
      </c>
      <c r="B1350" s="86">
        <v>20.5</v>
      </c>
      <c r="C1350" s="86">
        <v>2</v>
      </c>
      <c r="D1350" s="86" t="s">
        <v>8</v>
      </c>
      <c r="E1350" s="86" t="s">
        <v>52</v>
      </c>
      <c r="F1350" s="132">
        <v>4266612.2980000004</v>
      </c>
      <c r="G1350" s="132">
        <v>257473642.13699999</v>
      </c>
      <c r="H1350" s="130">
        <v>60.346153846153797</v>
      </c>
      <c r="I1350" s="133">
        <f t="shared" si="21"/>
        <v>87465552.109000012</v>
      </c>
    </row>
    <row r="1351" spans="1:9" x14ac:dyDescent="0.25">
      <c r="A1351" s="86">
        <v>151</v>
      </c>
      <c r="B1351" s="86">
        <v>21</v>
      </c>
      <c r="C1351" s="86">
        <v>2</v>
      </c>
      <c r="D1351" s="86" t="s">
        <v>8</v>
      </c>
      <c r="E1351" s="86" t="s">
        <v>52</v>
      </c>
      <c r="F1351" s="132">
        <v>2012809.2990000001</v>
      </c>
      <c r="G1351" s="132">
        <v>129490731.56900001</v>
      </c>
      <c r="H1351" s="130">
        <v>64.3333333333333</v>
      </c>
      <c r="I1351" s="133">
        <f t="shared" si="21"/>
        <v>42268995.278999999</v>
      </c>
    </row>
    <row r="1352" spans="1:9" x14ac:dyDescent="0.25">
      <c r="A1352" s="86">
        <v>151</v>
      </c>
      <c r="B1352" s="86">
        <v>21.5</v>
      </c>
      <c r="C1352" s="86">
        <v>2</v>
      </c>
      <c r="D1352" s="86" t="s">
        <v>8</v>
      </c>
      <c r="E1352" s="86" t="s">
        <v>52</v>
      </c>
      <c r="F1352" s="132">
        <v>1998872.0466</v>
      </c>
      <c r="G1352" s="132">
        <v>145456381.23719999</v>
      </c>
      <c r="H1352" s="130">
        <v>72.769230769230802</v>
      </c>
      <c r="I1352" s="133">
        <f t="shared" si="21"/>
        <v>42975749.001900002</v>
      </c>
    </row>
    <row r="1353" spans="1:9" x14ac:dyDescent="0.25">
      <c r="A1353" s="86">
        <v>151</v>
      </c>
      <c r="B1353" s="86">
        <v>22</v>
      </c>
      <c r="C1353" s="86">
        <v>2</v>
      </c>
      <c r="D1353" s="86" t="s">
        <v>8</v>
      </c>
      <c r="E1353" s="86" t="s">
        <v>52</v>
      </c>
      <c r="F1353" s="132">
        <v>6651832.2240000004</v>
      </c>
      <c r="G1353" s="132">
        <v>595338984.04799998</v>
      </c>
      <c r="H1353" s="130">
        <v>89.5</v>
      </c>
      <c r="I1353" s="133">
        <f t="shared" si="21"/>
        <v>146340308.928</v>
      </c>
    </row>
    <row r="1354" spans="1:9" x14ac:dyDescent="0.25">
      <c r="A1354" s="86">
        <v>151</v>
      </c>
      <c r="B1354" s="86">
        <v>22.5</v>
      </c>
      <c r="C1354" s="86">
        <v>2</v>
      </c>
      <c r="D1354" s="86" t="s">
        <v>8</v>
      </c>
      <c r="E1354" s="86" t="s">
        <v>52</v>
      </c>
      <c r="F1354" s="132">
        <v>4027900.2848</v>
      </c>
      <c r="G1354" s="132">
        <v>363014513.16759998</v>
      </c>
      <c r="H1354" s="130">
        <v>90.125</v>
      </c>
      <c r="I1354" s="133">
        <f t="shared" si="21"/>
        <v>90627756.408000007</v>
      </c>
    </row>
    <row r="1355" spans="1:9" x14ac:dyDescent="0.25">
      <c r="A1355" s="86">
        <v>151</v>
      </c>
      <c r="B1355" s="86">
        <v>23</v>
      </c>
      <c r="C1355" s="86">
        <v>2</v>
      </c>
      <c r="D1355" s="86" t="s">
        <v>8</v>
      </c>
      <c r="E1355" s="86" t="s">
        <v>52</v>
      </c>
      <c r="F1355" s="132">
        <v>2662757.9308000002</v>
      </c>
      <c r="G1355" s="132">
        <v>268091309.85100001</v>
      </c>
      <c r="H1355" s="130">
        <v>100.681818181818</v>
      </c>
      <c r="I1355" s="133">
        <f t="shared" si="21"/>
        <v>61243432.408400007</v>
      </c>
    </row>
    <row r="1356" spans="1:9" x14ac:dyDescent="0.25">
      <c r="A1356" s="86">
        <v>151</v>
      </c>
      <c r="B1356" s="86">
        <v>23.5</v>
      </c>
      <c r="C1356" s="86">
        <v>2</v>
      </c>
      <c r="D1356" s="86" t="s">
        <v>8</v>
      </c>
      <c r="E1356" s="86" t="s">
        <v>52</v>
      </c>
      <c r="F1356" s="132">
        <v>1201561.284</v>
      </c>
      <c r="G1356" s="132">
        <v>138299703.78839999</v>
      </c>
      <c r="H1356" s="130">
        <v>115.1</v>
      </c>
      <c r="I1356" s="133">
        <f t="shared" si="21"/>
        <v>28236690.173999999</v>
      </c>
    </row>
    <row r="1357" spans="1:9" x14ac:dyDescent="0.25">
      <c r="A1357" s="86">
        <v>151</v>
      </c>
      <c r="B1357" s="86">
        <v>24.5</v>
      </c>
      <c r="C1357" s="86">
        <v>2</v>
      </c>
      <c r="D1357" s="86" t="s">
        <v>8</v>
      </c>
      <c r="E1357" s="86" t="s">
        <v>52</v>
      </c>
      <c r="F1357" s="132">
        <v>549244.56999999995</v>
      </c>
      <c r="G1357" s="132">
        <v>68655571.25</v>
      </c>
      <c r="H1357" s="130">
        <v>125</v>
      </c>
      <c r="I1357" s="133">
        <f t="shared" si="21"/>
        <v>13456491.964999998</v>
      </c>
    </row>
    <row r="1358" spans="1:9" x14ac:dyDescent="0.25">
      <c r="A1358" s="86">
        <v>151</v>
      </c>
      <c r="B1358" s="86">
        <v>25</v>
      </c>
      <c r="C1358" s="86">
        <v>2</v>
      </c>
      <c r="D1358" s="86" t="s">
        <v>8</v>
      </c>
      <c r="E1358" s="86" t="s">
        <v>52</v>
      </c>
      <c r="F1358" s="132">
        <v>891078.30480000004</v>
      </c>
      <c r="G1358" s="132">
        <v>129206354.19599999</v>
      </c>
      <c r="H1358" s="130">
        <v>145</v>
      </c>
      <c r="I1358" s="133">
        <f t="shared" si="21"/>
        <v>22276957.620000001</v>
      </c>
    </row>
    <row r="1359" spans="1:9" x14ac:dyDescent="0.25">
      <c r="A1359" s="86">
        <v>151</v>
      </c>
      <c r="B1359" s="86">
        <v>21</v>
      </c>
      <c r="C1359" s="86">
        <v>3</v>
      </c>
      <c r="D1359" s="86" t="s">
        <v>8</v>
      </c>
      <c r="E1359" s="86" t="s">
        <v>52</v>
      </c>
      <c r="F1359" s="132">
        <v>1341872.8659999999</v>
      </c>
      <c r="G1359" s="132">
        <v>86416612.5704</v>
      </c>
      <c r="H1359" s="130">
        <v>64.400000000000006</v>
      </c>
      <c r="I1359" s="133">
        <f t="shared" si="21"/>
        <v>28179330.185999997</v>
      </c>
    </row>
    <row r="1360" spans="1:9" x14ac:dyDescent="0.25">
      <c r="A1360" s="86">
        <v>151</v>
      </c>
      <c r="B1360" s="86">
        <v>21.5</v>
      </c>
      <c r="C1360" s="86">
        <v>3</v>
      </c>
      <c r="D1360" s="86" t="s">
        <v>8</v>
      </c>
      <c r="E1360" s="86" t="s">
        <v>52</v>
      </c>
      <c r="F1360" s="132">
        <v>2613909.5994000002</v>
      </c>
      <c r="G1360" s="132">
        <v>208497730.39919999</v>
      </c>
      <c r="H1360" s="130">
        <v>79.764705882352899</v>
      </c>
      <c r="I1360" s="133">
        <f t="shared" si="21"/>
        <v>56199056.387100004</v>
      </c>
    </row>
    <row r="1361" spans="1:9" x14ac:dyDescent="0.25">
      <c r="A1361" s="86">
        <v>151</v>
      </c>
      <c r="B1361" s="86">
        <v>22.5</v>
      </c>
      <c r="C1361" s="86">
        <v>3</v>
      </c>
      <c r="D1361" s="86" t="s">
        <v>8</v>
      </c>
      <c r="E1361" s="86" t="s">
        <v>52</v>
      </c>
      <c r="F1361" s="132">
        <v>1636334.4907</v>
      </c>
      <c r="G1361" s="132">
        <v>131536118.67550001</v>
      </c>
      <c r="H1361" s="130">
        <v>80.384615384615401</v>
      </c>
      <c r="I1361" s="133">
        <f t="shared" si="21"/>
        <v>36817526.040749997</v>
      </c>
    </row>
    <row r="1362" spans="1:9" x14ac:dyDescent="0.25">
      <c r="A1362" s="86">
        <v>151</v>
      </c>
      <c r="B1362" s="86">
        <v>23.5</v>
      </c>
      <c r="C1362" s="86">
        <v>3</v>
      </c>
      <c r="D1362" s="86" t="s">
        <v>8</v>
      </c>
      <c r="E1362" s="86" t="s">
        <v>52</v>
      </c>
      <c r="F1362" s="132">
        <v>1321717.4124</v>
      </c>
      <c r="G1362" s="132">
        <v>111745199.412</v>
      </c>
      <c r="H1362" s="130">
        <v>84.545454545454604</v>
      </c>
      <c r="I1362" s="133">
        <f t="shared" si="21"/>
        <v>31060359.191399999</v>
      </c>
    </row>
    <row r="1363" spans="1:9" x14ac:dyDescent="0.25">
      <c r="A1363" s="86">
        <v>151</v>
      </c>
      <c r="B1363" s="86">
        <v>24.5</v>
      </c>
      <c r="C1363" s="86">
        <v>3</v>
      </c>
      <c r="D1363" s="86" t="s">
        <v>8</v>
      </c>
      <c r="E1363" s="86" t="s">
        <v>52</v>
      </c>
      <c r="F1363" s="132">
        <v>109848.914</v>
      </c>
      <c r="G1363" s="132">
        <v>11094740.313999999</v>
      </c>
      <c r="H1363" s="130">
        <v>101</v>
      </c>
      <c r="I1363" s="133">
        <f t="shared" si="21"/>
        <v>2691298.3930000002</v>
      </c>
    </row>
    <row r="1364" spans="1:9" x14ac:dyDescent="0.25">
      <c r="A1364" s="86">
        <v>151</v>
      </c>
      <c r="B1364" s="86">
        <v>25</v>
      </c>
      <c r="C1364" s="86">
        <v>3</v>
      </c>
      <c r="D1364" s="86" t="s">
        <v>8</v>
      </c>
      <c r="E1364" s="86" t="s">
        <v>52</v>
      </c>
      <c r="F1364" s="132">
        <v>556923.94050000003</v>
      </c>
      <c r="G1364" s="132">
        <v>69615492.5625</v>
      </c>
      <c r="H1364" s="130">
        <v>125</v>
      </c>
      <c r="I1364" s="133">
        <f t="shared" si="21"/>
        <v>13923098.512500001</v>
      </c>
    </row>
    <row r="1365" spans="1:9" x14ac:dyDescent="0.25">
      <c r="A1365" s="86">
        <v>151</v>
      </c>
      <c r="B1365" s="86">
        <v>28.5</v>
      </c>
      <c r="C1365" s="86">
        <v>3</v>
      </c>
      <c r="D1365" s="86" t="s">
        <v>8</v>
      </c>
      <c r="E1365" s="86" t="s">
        <v>52</v>
      </c>
      <c r="F1365" s="132">
        <v>109278.15</v>
      </c>
      <c r="G1365" s="132">
        <v>20107179.600000001</v>
      </c>
      <c r="H1365" s="130">
        <v>184</v>
      </c>
      <c r="I1365" s="133">
        <f t="shared" si="21"/>
        <v>3114427.2749999999</v>
      </c>
    </row>
    <row r="1366" spans="1:9" x14ac:dyDescent="0.25">
      <c r="A1366" s="86">
        <v>151</v>
      </c>
      <c r="B1366" s="86">
        <v>23</v>
      </c>
      <c r="C1366" s="86">
        <v>4</v>
      </c>
      <c r="D1366" s="86" t="s">
        <v>8</v>
      </c>
      <c r="E1366" s="86" t="s">
        <v>52</v>
      </c>
      <c r="F1366" s="132">
        <v>363103.3542</v>
      </c>
      <c r="G1366" s="132">
        <v>29895509.4958</v>
      </c>
      <c r="H1366" s="130">
        <v>82.3333333333333</v>
      </c>
      <c r="I1366" s="133">
        <f t="shared" si="21"/>
        <v>8351377.1465999996</v>
      </c>
    </row>
    <row r="1367" spans="1:9" x14ac:dyDescent="0.25">
      <c r="A1367" s="86">
        <v>151</v>
      </c>
      <c r="B1367" s="86">
        <v>25</v>
      </c>
      <c r="C1367" s="86">
        <v>4</v>
      </c>
      <c r="D1367" s="86" t="s">
        <v>8</v>
      </c>
      <c r="E1367" s="86" t="s">
        <v>52</v>
      </c>
      <c r="F1367" s="132">
        <v>111384.78810000001</v>
      </c>
      <c r="G1367" s="132">
        <v>13477559.360099999</v>
      </c>
      <c r="H1367" s="130">
        <v>121</v>
      </c>
      <c r="I1367" s="133">
        <f t="shared" si="21"/>
        <v>2784619.7025000001</v>
      </c>
    </row>
    <row r="1368" spans="1:9" x14ac:dyDescent="0.25">
      <c r="A1368" s="86">
        <v>151</v>
      </c>
      <c r="B1368" s="86">
        <v>25.5</v>
      </c>
      <c r="C1368" s="86">
        <v>4</v>
      </c>
      <c r="D1368" s="86" t="s">
        <v>8</v>
      </c>
      <c r="E1368" s="86" t="s">
        <v>52</v>
      </c>
      <c r="F1368" s="132">
        <v>110551.3928</v>
      </c>
      <c r="G1368" s="132">
        <v>12823961.5648</v>
      </c>
      <c r="H1368" s="130">
        <v>116</v>
      </c>
      <c r="I1368" s="133">
        <f t="shared" si="21"/>
        <v>2819060.5164000001</v>
      </c>
    </row>
    <row r="1369" spans="1:9" x14ac:dyDescent="0.25">
      <c r="A1369" s="86">
        <v>151</v>
      </c>
      <c r="B1369" s="86">
        <v>28</v>
      </c>
      <c r="C1369" s="86">
        <v>4</v>
      </c>
      <c r="D1369" s="86" t="s">
        <v>8</v>
      </c>
      <c r="E1369" s="86" t="s">
        <v>52</v>
      </c>
      <c r="F1369" s="132">
        <v>112588.5812</v>
      </c>
      <c r="G1369" s="132">
        <v>19703001.710000001</v>
      </c>
      <c r="H1369" s="130">
        <v>175</v>
      </c>
      <c r="I1369" s="133">
        <f t="shared" si="21"/>
        <v>3152480.2736</v>
      </c>
    </row>
    <row r="1370" spans="1:9" x14ac:dyDescent="0.25">
      <c r="A1370" s="86">
        <v>151</v>
      </c>
      <c r="B1370" s="86">
        <v>27.5</v>
      </c>
      <c r="C1370" s="86">
        <v>6</v>
      </c>
      <c r="D1370" s="86" t="s">
        <v>8</v>
      </c>
      <c r="E1370" s="86" t="s">
        <v>52</v>
      </c>
      <c r="F1370" s="132">
        <v>225177.1624</v>
      </c>
      <c r="G1370" s="132">
        <v>41657775.044</v>
      </c>
      <c r="H1370" s="130">
        <v>185</v>
      </c>
      <c r="I1370" s="133">
        <f t="shared" si="21"/>
        <v>6192371.966</v>
      </c>
    </row>
    <row r="1371" spans="1:9" x14ac:dyDescent="0.25">
      <c r="A1371" s="86">
        <v>151</v>
      </c>
      <c r="B1371" s="86">
        <v>28</v>
      </c>
      <c r="C1371" s="86">
        <v>6</v>
      </c>
      <c r="D1371" s="86" t="s">
        <v>8</v>
      </c>
      <c r="E1371" s="86" t="s">
        <v>52</v>
      </c>
      <c r="F1371" s="132">
        <v>112588.5812</v>
      </c>
      <c r="G1371" s="132">
        <v>21391830.427999999</v>
      </c>
      <c r="H1371" s="130">
        <v>190</v>
      </c>
      <c r="I1371" s="133">
        <f t="shared" si="21"/>
        <v>3152480.2736</v>
      </c>
    </row>
    <row r="1372" spans="1:9" x14ac:dyDescent="0.25">
      <c r="A1372" s="86">
        <v>151</v>
      </c>
      <c r="B1372" s="86">
        <v>29</v>
      </c>
      <c r="C1372" s="86">
        <v>6</v>
      </c>
      <c r="D1372" s="86" t="s">
        <v>8</v>
      </c>
      <c r="E1372" s="86" t="s">
        <v>52</v>
      </c>
      <c r="F1372" s="132">
        <v>112588.5812</v>
      </c>
      <c r="G1372" s="132">
        <v>23643602.052000001</v>
      </c>
      <c r="H1372" s="130">
        <v>210</v>
      </c>
      <c r="I1372" s="133">
        <f t="shared" si="21"/>
        <v>3265068.8547999999</v>
      </c>
    </row>
    <row r="1373" spans="1:9" x14ac:dyDescent="0.25">
      <c r="A1373" s="86">
        <v>151</v>
      </c>
      <c r="B1373" s="86">
        <v>21</v>
      </c>
      <c r="C1373" s="86">
        <v>2</v>
      </c>
      <c r="D1373" s="86" t="s">
        <v>9</v>
      </c>
      <c r="E1373" s="86" t="s">
        <v>52</v>
      </c>
      <c r="F1373" s="132">
        <v>1073498.2927999999</v>
      </c>
      <c r="G1373" s="132">
        <v>82659368.545599997</v>
      </c>
      <c r="H1373" s="130">
        <v>77</v>
      </c>
      <c r="I1373" s="133">
        <f t="shared" si="21"/>
        <v>22543464.148800001</v>
      </c>
    </row>
    <row r="1374" spans="1:9" x14ac:dyDescent="0.25">
      <c r="A1374" s="86">
        <v>151</v>
      </c>
      <c r="B1374" s="86">
        <v>21.5</v>
      </c>
      <c r="C1374" s="86">
        <v>2</v>
      </c>
      <c r="D1374" s="86" t="s">
        <v>9</v>
      </c>
      <c r="E1374" s="86" t="s">
        <v>52</v>
      </c>
      <c r="F1374" s="132">
        <v>615037.55279999995</v>
      </c>
      <c r="G1374" s="132">
        <v>52893229.540799998</v>
      </c>
      <c r="H1374" s="130">
        <v>86</v>
      </c>
      <c r="I1374" s="133">
        <f t="shared" si="21"/>
        <v>13223307.385199999</v>
      </c>
    </row>
    <row r="1375" spans="1:9" x14ac:dyDescent="0.25">
      <c r="A1375" s="86">
        <v>151</v>
      </c>
      <c r="B1375" s="86">
        <v>22.5</v>
      </c>
      <c r="C1375" s="86">
        <v>2</v>
      </c>
      <c r="D1375" s="86" t="s">
        <v>9</v>
      </c>
      <c r="E1375" s="86" t="s">
        <v>52</v>
      </c>
      <c r="F1375" s="132">
        <v>125871.8839</v>
      </c>
      <c r="G1375" s="132">
        <v>9818006.9441999998</v>
      </c>
      <c r="H1375" s="130">
        <v>78</v>
      </c>
      <c r="I1375" s="133">
        <f t="shared" si="21"/>
        <v>2832117.3877500002</v>
      </c>
    </row>
    <row r="1376" spans="1:9" x14ac:dyDescent="0.25">
      <c r="A1376" s="86">
        <v>151</v>
      </c>
      <c r="B1376" s="86">
        <v>23</v>
      </c>
      <c r="C1376" s="86">
        <v>2</v>
      </c>
      <c r="D1376" s="86" t="s">
        <v>9</v>
      </c>
      <c r="E1376" s="86" t="s">
        <v>52</v>
      </c>
      <c r="F1376" s="132">
        <v>968275.61120000004</v>
      </c>
      <c r="G1376" s="132">
        <v>77462048.895999998</v>
      </c>
      <c r="H1376" s="130">
        <v>80</v>
      </c>
      <c r="I1376" s="133">
        <f t="shared" si="21"/>
        <v>22270339.057600003</v>
      </c>
    </row>
    <row r="1377" spans="1:9" x14ac:dyDescent="0.25">
      <c r="A1377" s="86">
        <v>151</v>
      </c>
      <c r="B1377" s="86">
        <v>23.5</v>
      </c>
      <c r="C1377" s="86">
        <v>2</v>
      </c>
      <c r="D1377" s="86" t="s">
        <v>9</v>
      </c>
      <c r="E1377" s="86" t="s">
        <v>52</v>
      </c>
      <c r="F1377" s="132">
        <v>240312.2568</v>
      </c>
      <c r="G1377" s="132">
        <v>26914972.761599999</v>
      </c>
      <c r="H1377" s="130">
        <v>112</v>
      </c>
      <c r="I1377" s="133">
        <f t="shared" si="21"/>
        <v>5647338.0348000005</v>
      </c>
    </row>
    <row r="1378" spans="1:9" x14ac:dyDescent="0.25">
      <c r="A1378" s="86">
        <v>151</v>
      </c>
      <c r="B1378" s="86">
        <v>24</v>
      </c>
      <c r="C1378" s="86">
        <v>2</v>
      </c>
      <c r="D1378" s="86" t="s">
        <v>9</v>
      </c>
      <c r="E1378" s="86" t="s">
        <v>52</v>
      </c>
      <c r="F1378" s="132">
        <v>551908.13549999997</v>
      </c>
      <c r="G1378" s="132">
        <v>66780884.395499997</v>
      </c>
      <c r="H1378" s="130">
        <v>121</v>
      </c>
      <c r="I1378" s="133">
        <f t="shared" si="21"/>
        <v>13245795.252</v>
      </c>
    </row>
    <row r="1379" spans="1:9" x14ac:dyDescent="0.25">
      <c r="A1379" s="86">
        <v>151</v>
      </c>
      <c r="B1379" s="86">
        <v>24.5</v>
      </c>
      <c r="C1379" s="86">
        <v>2</v>
      </c>
      <c r="D1379" s="86" t="s">
        <v>9</v>
      </c>
      <c r="E1379" s="86" t="s">
        <v>52</v>
      </c>
      <c r="F1379" s="132">
        <v>109848.914</v>
      </c>
      <c r="G1379" s="132">
        <v>14390207.733999999</v>
      </c>
      <c r="H1379" s="130">
        <v>131</v>
      </c>
      <c r="I1379" s="133">
        <f t="shared" si="21"/>
        <v>2691298.3930000002</v>
      </c>
    </row>
    <row r="1380" spans="1:9" x14ac:dyDescent="0.25">
      <c r="A1380" s="86">
        <v>151</v>
      </c>
      <c r="B1380" s="86">
        <v>26.5</v>
      </c>
      <c r="C1380" s="86">
        <v>2</v>
      </c>
      <c r="D1380" s="86" t="s">
        <v>9</v>
      </c>
      <c r="E1380" s="86" t="s">
        <v>52</v>
      </c>
      <c r="F1380" s="132">
        <v>448749.2672</v>
      </c>
      <c r="G1380" s="132">
        <v>71351133.484799996</v>
      </c>
      <c r="H1380" s="130">
        <v>159</v>
      </c>
      <c r="I1380" s="133">
        <f t="shared" si="21"/>
        <v>11891855.580800001</v>
      </c>
    </row>
    <row r="1381" spans="1:9" x14ac:dyDescent="0.25">
      <c r="A1381" s="86">
        <v>151</v>
      </c>
      <c r="B1381" s="86">
        <v>27.5</v>
      </c>
      <c r="C1381" s="86">
        <v>2</v>
      </c>
      <c r="D1381" s="86" t="s">
        <v>9</v>
      </c>
      <c r="E1381" s="86" t="s">
        <v>52</v>
      </c>
      <c r="F1381" s="132">
        <v>337765.74359999999</v>
      </c>
      <c r="G1381" s="132">
        <v>64851022.771200001</v>
      </c>
      <c r="H1381" s="130">
        <v>192</v>
      </c>
      <c r="I1381" s="133">
        <f t="shared" si="21"/>
        <v>9288557.9489999991</v>
      </c>
    </row>
    <row r="1382" spans="1:9" x14ac:dyDescent="0.25">
      <c r="A1382" s="86">
        <v>151</v>
      </c>
      <c r="B1382" s="86">
        <v>28</v>
      </c>
      <c r="C1382" s="86">
        <v>2</v>
      </c>
      <c r="D1382" s="86" t="s">
        <v>9</v>
      </c>
      <c r="E1382" s="86" t="s">
        <v>52</v>
      </c>
      <c r="F1382" s="132">
        <v>112588.5812</v>
      </c>
      <c r="G1382" s="132">
        <v>23080659.146000002</v>
      </c>
      <c r="H1382" s="130">
        <v>205</v>
      </c>
      <c r="I1382" s="133">
        <f t="shared" si="21"/>
        <v>3152480.2736</v>
      </c>
    </row>
    <row r="1383" spans="1:9" x14ac:dyDescent="0.25">
      <c r="A1383" s="86">
        <v>151</v>
      </c>
      <c r="B1383" s="86">
        <v>22.5</v>
      </c>
      <c r="C1383" s="86">
        <v>3</v>
      </c>
      <c r="D1383" s="86" t="s">
        <v>9</v>
      </c>
      <c r="E1383" s="86" t="s">
        <v>52</v>
      </c>
      <c r="F1383" s="132">
        <v>251743.7678</v>
      </c>
      <c r="G1383" s="132">
        <v>18251423.1655</v>
      </c>
      <c r="H1383" s="130">
        <v>72.5</v>
      </c>
      <c r="I1383" s="133">
        <f t="shared" si="21"/>
        <v>5664234.7755000005</v>
      </c>
    </row>
    <row r="1384" spans="1:9" x14ac:dyDescent="0.25">
      <c r="A1384" s="86">
        <v>151</v>
      </c>
      <c r="B1384" s="86">
        <v>23</v>
      </c>
      <c r="C1384" s="86">
        <v>3</v>
      </c>
      <c r="D1384" s="86" t="s">
        <v>9</v>
      </c>
      <c r="E1384" s="86" t="s">
        <v>52</v>
      </c>
      <c r="F1384" s="132">
        <v>605172.25699999998</v>
      </c>
      <c r="G1384" s="132">
        <v>61485501.3112</v>
      </c>
      <c r="H1384" s="130">
        <v>101.6</v>
      </c>
      <c r="I1384" s="133">
        <f t="shared" si="21"/>
        <v>13918961.911</v>
      </c>
    </row>
    <row r="1385" spans="1:9" x14ac:dyDescent="0.25">
      <c r="A1385" s="86">
        <v>151</v>
      </c>
      <c r="B1385" s="86">
        <v>23.5</v>
      </c>
      <c r="C1385" s="86">
        <v>3</v>
      </c>
      <c r="D1385" s="86" t="s">
        <v>9</v>
      </c>
      <c r="E1385" s="86" t="s">
        <v>52</v>
      </c>
      <c r="F1385" s="132">
        <v>961249.02720000001</v>
      </c>
      <c r="G1385" s="132">
        <v>120877065.17039999</v>
      </c>
      <c r="H1385" s="130">
        <v>125.75</v>
      </c>
      <c r="I1385" s="133">
        <f t="shared" si="21"/>
        <v>22589352.139200002</v>
      </c>
    </row>
    <row r="1386" spans="1:9" x14ac:dyDescent="0.25">
      <c r="A1386" s="86">
        <v>151</v>
      </c>
      <c r="B1386" s="86">
        <v>24</v>
      </c>
      <c r="C1386" s="86">
        <v>3</v>
      </c>
      <c r="D1386" s="86" t="s">
        <v>9</v>
      </c>
      <c r="E1386" s="86" t="s">
        <v>52</v>
      </c>
      <c r="F1386" s="132">
        <v>1766106.0336</v>
      </c>
      <c r="G1386" s="132">
        <v>224516229.5214</v>
      </c>
      <c r="H1386" s="130">
        <v>127.125</v>
      </c>
      <c r="I1386" s="133">
        <f t="shared" si="21"/>
        <v>42386544.806400001</v>
      </c>
    </row>
    <row r="1387" spans="1:9" x14ac:dyDescent="0.25">
      <c r="A1387" s="86">
        <v>151</v>
      </c>
      <c r="B1387" s="86">
        <v>24.5</v>
      </c>
      <c r="C1387" s="86">
        <v>3</v>
      </c>
      <c r="D1387" s="86" t="s">
        <v>9</v>
      </c>
      <c r="E1387" s="86" t="s">
        <v>52</v>
      </c>
      <c r="F1387" s="132">
        <v>219697.82800000001</v>
      </c>
      <c r="G1387" s="132">
        <v>26803135.015999999</v>
      </c>
      <c r="H1387" s="130">
        <v>122</v>
      </c>
      <c r="I1387" s="133">
        <f t="shared" si="21"/>
        <v>5382596.7860000003</v>
      </c>
    </row>
    <row r="1388" spans="1:9" x14ac:dyDescent="0.25">
      <c r="A1388" s="86">
        <v>151</v>
      </c>
      <c r="B1388" s="86">
        <v>25</v>
      </c>
      <c r="C1388" s="86">
        <v>3</v>
      </c>
      <c r="D1388" s="86" t="s">
        <v>9</v>
      </c>
      <c r="E1388" s="86" t="s">
        <v>52</v>
      </c>
      <c r="F1388" s="132">
        <v>222769.57620000001</v>
      </c>
      <c r="G1388" s="132">
        <v>26732349.144000001</v>
      </c>
      <c r="H1388" s="130">
        <v>120</v>
      </c>
      <c r="I1388" s="133">
        <f t="shared" si="21"/>
        <v>5569239.4050000003</v>
      </c>
    </row>
    <row r="1389" spans="1:9" x14ac:dyDescent="0.25">
      <c r="A1389" s="86">
        <v>151</v>
      </c>
      <c r="B1389" s="86">
        <v>26.5</v>
      </c>
      <c r="C1389" s="86">
        <v>3</v>
      </c>
      <c r="D1389" s="86" t="s">
        <v>9</v>
      </c>
      <c r="E1389" s="86" t="s">
        <v>52</v>
      </c>
      <c r="F1389" s="132">
        <v>448749.2672</v>
      </c>
      <c r="G1389" s="132">
        <v>66414891.545599997</v>
      </c>
      <c r="H1389" s="130">
        <v>148</v>
      </c>
      <c r="I1389" s="133">
        <f t="shared" si="21"/>
        <v>11891855.580800001</v>
      </c>
    </row>
    <row r="1390" spans="1:9" x14ac:dyDescent="0.25">
      <c r="A1390" s="86">
        <v>151</v>
      </c>
      <c r="B1390" s="86">
        <v>23</v>
      </c>
      <c r="C1390" s="86">
        <v>4</v>
      </c>
      <c r="D1390" s="86" t="s">
        <v>9</v>
      </c>
      <c r="E1390" s="86" t="s">
        <v>52</v>
      </c>
      <c r="F1390" s="132">
        <v>121034.45140000001</v>
      </c>
      <c r="G1390" s="132">
        <v>11256203.9802</v>
      </c>
      <c r="H1390" s="130">
        <v>93</v>
      </c>
      <c r="I1390" s="133">
        <f t="shared" si="21"/>
        <v>2783792.3822000003</v>
      </c>
    </row>
    <row r="1391" spans="1:9" x14ac:dyDescent="0.25">
      <c r="A1391" s="86">
        <v>151</v>
      </c>
      <c r="B1391" s="86">
        <v>25.5</v>
      </c>
      <c r="C1391" s="86">
        <v>4</v>
      </c>
      <c r="D1391" s="86" t="s">
        <v>9</v>
      </c>
      <c r="E1391" s="86" t="s">
        <v>52</v>
      </c>
      <c r="F1391" s="132">
        <v>221102.7856</v>
      </c>
      <c r="G1391" s="132">
        <v>30291081.6272</v>
      </c>
      <c r="H1391" s="130">
        <v>137</v>
      </c>
      <c r="I1391" s="133">
        <f t="shared" si="21"/>
        <v>5638121.0328000002</v>
      </c>
    </row>
    <row r="1392" spans="1:9" x14ac:dyDescent="0.25">
      <c r="A1392" s="86">
        <v>151</v>
      </c>
      <c r="B1392" s="86">
        <v>26</v>
      </c>
      <c r="C1392" s="86">
        <v>4</v>
      </c>
      <c r="D1392" s="86" t="s">
        <v>9</v>
      </c>
      <c r="E1392" s="86" t="s">
        <v>52</v>
      </c>
      <c r="F1392" s="132">
        <v>1122659.2475999999</v>
      </c>
      <c r="G1392" s="132">
        <v>147068361.43560001</v>
      </c>
      <c r="H1392" s="130">
        <v>131</v>
      </c>
      <c r="I1392" s="133">
        <f t="shared" si="21"/>
        <v>29189140.437599998</v>
      </c>
    </row>
    <row r="1393" spans="1:9" x14ac:dyDescent="0.25">
      <c r="A1393" s="86">
        <v>151</v>
      </c>
      <c r="B1393" s="86">
        <v>27</v>
      </c>
      <c r="C1393" s="86">
        <v>4</v>
      </c>
      <c r="D1393" s="86" t="s">
        <v>9</v>
      </c>
      <c r="E1393" s="86" t="s">
        <v>52</v>
      </c>
      <c r="F1393" s="132">
        <v>439004.27480000001</v>
      </c>
      <c r="G1393" s="132">
        <v>63436117.7086</v>
      </c>
      <c r="H1393" s="130">
        <v>144.5</v>
      </c>
      <c r="I1393" s="133">
        <f t="shared" si="21"/>
        <v>11853115.419600001</v>
      </c>
    </row>
    <row r="1394" spans="1:9" x14ac:dyDescent="0.25">
      <c r="A1394" s="86">
        <v>151</v>
      </c>
      <c r="B1394" s="86">
        <v>24.5</v>
      </c>
      <c r="C1394" s="86">
        <v>5</v>
      </c>
      <c r="D1394" s="86" t="s">
        <v>9</v>
      </c>
      <c r="E1394" s="86" t="s">
        <v>52</v>
      </c>
      <c r="F1394" s="132">
        <v>109848.914</v>
      </c>
      <c r="G1394" s="132">
        <v>11973531.626</v>
      </c>
      <c r="H1394" s="130">
        <v>109</v>
      </c>
      <c r="I1394" s="133">
        <f t="shared" si="21"/>
        <v>2691298.3930000002</v>
      </c>
    </row>
    <row r="1395" spans="1:9" x14ac:dyDescent="0.25">
      <c r="A1395" s="86">
        <v>151</v>
      </c>
      <c r="B1395" s="86">
        <v>25.5</v>
      </c>
      <c r="C1395" s="86">
        <v>5</v>
      </c>
      <c r="D1395" s="86" t="s">
        <v>9</v>
      </c>
      <c r="E1395" s="86" t="s">
        <v>52</v>
      </c>
      <c r="F1395" s="132">
        <v>331654.17839999998</v>
      </c>
      <c r="G1395" s="132">
        <v>46099930.797600001</v>
      </c>
      <c r="H1395" s="130">
        <v>139</v>
      </c>
      <c r="I1395" s="133">
        <f t="shared" si="21"/>
        <v>8457181.5492000002</v>
      </c>
    </row>
    <row r="1396" spans="1:9" x14ac:dyDescent="0.25">
      <c r="A1396" s="86">
        <v>151</v>
      </c>
      <c r="B1396" s="86">
        <v>27</v>
      </c>
      <c r="C1396" s="86">
        <v>5</v>
      </c>
      <c r="D1396" s="86" t="s">
        <v>9</v>
      </c>
      <c r="E1396" s="86" t="s">
        <v>52</v>
      </c>
      <c r="F1396" s="132">
        <v>219502.13740000001</v>
      </c>
      <c r="G1396" s="132">
        <v>32925320.609999999</v>
      </c>
      <c r="H1396" s="130">
        <v>150</v>
      </c>
      <c r="I1396" s="133">
        <f t="shared" si="21"/>
        <v>5926557.7098000003</v>
      </c>
    </row>
    <row r="1397" spans="1:9" x14ac:dyDescent="0.25">
      <c r="A1397" s="86">
        <v>151</v>
      </c>
      <c r="B1397" s="86">
        <v>27.5</v>
      </c>
      <c r="C1397" s="86">
        <v>5</v>
      </c>
      <c r="D1397" s="86" t="s">
        <v>9</v>
      </c>
      <c r="E1397" s="86" t="s">
        <v>52</v>
      </c>
      <c r="F1397" s="132">
        <v>225177.1624</v>
      </c>
      <c r="G1397" s="132">
        <v>36028345.983999997</v>
      </c>
      <c r="H1397" s="130">
        <v>160</v>
      </c>
      <c r="I1397" s="133">
        <f t="shared" si="21"/>
        <v>6192371.966</v>
      </c>
    </row>
    <row r="1398" spans="1:9" x14ac:dyDescent="0.25">
      <c r="A1398" s="86">
        <v>151</v>
      </c>
      <c r="B1398" s="86">
        <v>26.5</v>
      </c>
      <c r="C1398" s="86">
        <v>6</v>
      </c>
      <c r="D1398" s="86" t="s">
        <v>9</v>
      </c>
      <c r="E1398" s="86" t="s">
        <v>52</v>
      </c>
      <c r="F1398" s="132">
        <v>785311.21759999997</v>
      </c>
      <c r="G1398" s="132">
        <v>122508549.9456</v>
      </c>
      <c r="H1398" s="130">
        <v>156</v>
      </c>
      <c r="I1398" s="133">
        <f t="shared" si="21"/>
        <v>20810747.266399998</v>
      </c>
    </row>
    <row r="1399" spans="1:9" x14ac:dyDescent="0.25">
      <c r="A1399" s="86">
        <v>151</v>
      </c>
      <c r="B1399" s="86">
        <v>27.5</v>
      </c>
      <c r="C1399" s="86">
        <v>6</v>
      </c>
      <c r="D1399" s="86" t="s">
        <v>9</v>
      </c>
      <c r="E1399" s="86" t="s">
        <v>52</v>
      </c>
      <c r="F1399" s="132">
        <v>112588.5812</v>
      </c>
      <c r="G1399" s="132">
        <v>15199458.461999999</v>
      </c>
      <c r="H1399" s="130">
        <v>135</v>
      </c>
      <c r="I1399" s="133">
        <f t="shared" si="21"/>
        <v>3096185.983</v>
      </c>
    </row>
    <row r="1400" spans="1:9" x14ac:dyDescent="0.25">
      <c r="A1400" s="86">
        <v>151</v>
      </c>
      <c r="B1400" s="86">
        <v>28</v>
      </c>
      <c r="C1400" s="86">
        <v>6</v>
      </c>
      <c r="D1400" s="86" t="s">
        <v>9</v>
      </c>
      <c r="E1400" s="86" t="s">
        <v>52</v>
      </c>
      <c r="F1400" s="132">
        <v>225177.1624</v>
      </c>
      <c r="G1400" s="132">
        <v>39856357.744800001</v>
      </c>
      <c r="H1400" s="130">
        <v>177</v>
      </c>
      <c r="I1400" s="133">
        <f t="shared" si="21"/>
        <v>6304960.5471999999</v>
      </c>
    </row>
    <row r="1401" spans="1:9" x14ac:dyDescent="0.25">
      <c r="A1401" s="86">
        <v>151</v>
      </c>
      <c r="B1401" s="86">
        <v>29</v>
      </c>
      <c r="C1401" s="86">
        <v>6</v>
      </c>
      <c r="D1401" s="86" t="s">
        <v>9</v>
      </c>
      <c r="E1401" s="86" t="s">
        <v>52</v>
      </c>
      <c r="F1401" s="132">
        <v>225177.1624</v>
      </c>
      <c r="G1401" s="132">
        <v>46161318.292000003</v>
      </c>
      <c r="H1401" s="130">
        <v>205</v>
      </c>
      <c r="I1401" s="133">
        <f t="shared" si="21"/>
        <v>6530137.7095999997</v>
      </c>
    </row>
    <row r="1402" spans="1:9" x14ac:dyDescent="0.25">
      <c r="A1402" s="86">
        <v>151</v>
      </c>
      <c r="B1402" s="86">
        <v>31.5</v>
      </c>
      <c r="C1402" s="86">
        <v>6</v>
      </c>
      <c r="D1402" s="86" t="s">
        <v>9</v>
      </c>
      <c r="E1402" s="86" t="s">
        <v>52</v>
      </c>
      <c r="F1402" s="132">
        <v>112588.5812</v>
      </c>
      <c r="G1402" s="132">
        <v>29273031.112</v>
      </c>
      <c r="H1402" s="130">
        <v>260</v>
      </c>
      <c r="I1402" s="133">
        <f t="shared" si="21"/>
        <v>3546540.3078000001</v>
      </c>
    </row>
    <row r="1403" spans="1:9" x14ac:dyDescent="0.25">
      <c r="A1403" s="86">
        <v>151</v>
      </c>
      <c r="B1403" s="86">
        <v>26.5</v>
      </c>
      <c r="C1403" s="86">
        <v>7</v>
      </c>
      <c r="D1403" s="86" t="s">
        <v>9</v>
      </c>
      <c r="E1403" s="86" t="s">
        <v>52</v>
      </c>
      <c r="F1403" s="132">
        <v>785311.21759999997</v>
      </c>
      <c r="G1403" s="132">
        <v>115440748.98720001</v>
      </c>
      <c r="H1403" s="130">
        <v>147</v>
      </c>
      <c r="I1403" s="133">
        <f t="shared" si="21"/>
        <v>20810747.266399998</v>
      </c>
    </row>
    <row r="1404" spans="1:9" x14ac:dyDescent="0.25">
      <c r="A1404" s="86">
        <v>151</v>
      </c>
      <c r="B1404" s="86">
        <v>30</v>
      </c>
      <c r="C1404" s="86">
        <v>7</v>
      </c>
      <c r="D1404" s="86" t="s">
        <v>9</v>
      </c>
      <c r="E1404" s="86" t="s">
        <v>52</v>
      </c>
      <c r="F1404" s="132">
        <v>112588.5812</v>
      </c>
      <c r="G1404" s="132">
        <v>24319133.5392</v>
      </c>
      <c r="H1404" s="130">
        <v>216</v>
      </c>
      <c r="I1404" s="133">
        <f t="shared" si="21"/>
        <v>3377657.4360000002</v>
      </c>
    </row>
    <row r="1405" spans="1:9" x14ac:dyDescent="0.25">
      <c r="A1405" s="86">
        <v>151</v>
      </c>
      <c r="B1405" s="86">
        <v>29</v>
      </c>
      <c r="C1405" s="86">
        <v>8</v>
      </c>
      <c r="D1405" s="86" t="s">
        <v>9</v>
      </c>
      <c r="E1405" s="86" t="s">
        <v>52</v>
      </c>
      <c r="F1405" s="132">
        <v>112588.5812</v>
      </c>
      <c r="G1405" s="132">
        <v>20040767.453600001</v>
      </c>
      <c r="H1405" s="130">
        <v>178</v>
      </c>
      <c r="I1405" s="133">
        <f t="shared" si="21"/>
        <v>3265068.8547999999</v>
      </c>
    </row>
    <row r="1406" spans="1:9" x14ac:dyDescent="0.25">
      <c r="A1406" s="86">
        <v>151</v>
      </c>
      <c r="B1406" s="86">
        <v>29.5</v>
      </c>
      <c r="C1406" s="86">
        <v>8</v>
      </c>
      <c r="D1406" s="86" t="s">
        <v>9</v>
      </c>
      <c r="E1406" s="86" t="s">
        <v>52</v>
      </c>
      <c r="F1406" s="132">
        <v>112588.5812</v>
      </c>
      <c r="G1406" s="132">
        <v>20378533.1972</v>
      </c>
      <c r="H1406" s="130">
        <v>181</v>
      </c>
      <c r="I1406" s="133">
        <f t="shared" si="21"/>
        <v>3321363.1453999998</v>
      </c>
    </row>
    <row r="1407" spans="1:9" x14ac:dyDescent="0.25">
      <c r="A1407" s="86">
        <v>151</v>
      </c>
      <c r="B1407" s="86">
        <v>12</v>
      </c>
      <c r="C1407" s="86">
        <v>1</v>
      </c>
      <c r="D1407" s="86" t="s">
        <v>8</v>
      </c>
      <c r="E1407" s="86" t="s">
        <v>10</v>
      </c>
      <c r="F1407" s="132">
        <v>979839.10360000003</v>
      </c>
      <c r="G1407" s="132">
        <v>11338138.198799999</v>
      </c>
      <c r="H1407" s="130">
        <v>11.5714285714286</v>
      </c>
      <c r="I1407" s="133">
        <f t="shared" si="21"/>
        <v>11758069.2432</v>
      </c>
    </row>
    <row r="1408" spans="1:9" x14ac:dyDescent="0.25">
      <c r="A1408" s="86">
        <v>151</v>
      </c>
      <c r="B1408" s="86">
        <v>12.5</v>
      </c>
      <c r="C1408" s="86">
        <v>1</v>
      </c>
      <c r="D1408" s="86" t="s">
        <v>8</v>
      </c>
      <c r="E1408" s="86" t="s">
        <v>10</v>
      </c>
      <c r="F1408" s="132">
        <v>4018705.8856000002</v>
      </c>
      <c r="G1408" s="132">
        <v>55113680.716799997</v>
      </c>
      <c r="H1408" s="130">
        <v>13.714285714285699</v>
      </c>
      <c r="I1408" s="133">
        <f t="shared" si="21"/>
        <v>50233823.57</v>
      </c>
    </row>
    <row r="1409" spans="1:9" x14ac:dyDescent="0.25">
      <c r="A1409" s="86">
        <v>151</v>
      </c>
      <c r="B1409" s="86">
        <v>13</v>
      </c>
      <c r="C1409" s="86">
        <v>1</v>
      </c>
      <c r="D1409" s="86" t="s">
        <v>8</v>
      </c>
      <c r="E1409" s="86" t="s">
        <v>10</v>
      </c>
      <c r="F1409" s="132">
        <v>10862411.032500001</v>
      </c>
      <c r="G1409" s="132">
        <v>169888108.5483</v>
      </c>
      <c r="H1409" s="130">
        <v>15.64</v>
      </c>
      <c r="I1409" s="133">
        <f t="shared" si="21"/>
        <v>141211343.42250001</v>
      </c>
    </row>
    <row r="1410" spans="1:9" x14ac:dyDescent="0.25">
      <c r="A1410" s="86">
        <v>151</v>
      </c>
      <c r="B1410" s="86">
        <v>13.5</v>
      </c>
      <c r="C1410" s="86">
        <v>1</v>
      </c>
      <c r="D1410" s="86" t="s">
        <v>8</v>
      </c>
      <c r="E1410" s="86" t="s">
        <v>10</v>
      </c>
      <c r="F1410" s="132">
        <v>17016563.089299999</v>
      </c>
      <c r="G1410" s="132">
        <v>302395254.1649</v>
      </c>
      <c r="H1410" s="130">
        <v>17.7706422018349</v>
      </c>
      <c r="I1410" s="133">
        <f t="shared" si="21"/>
        <v>229723601.70554999</v>
      </c>
    </row>
    <row r="1411" spans="1:9" x14ac:dyDescent="0.25">
      <c r="A1411" s="86">
        <v>151</v>
      </c>
      <c r="B1411" s="86">
        <v>14</v>
      </c>
      <c r="C1411" s="86">
        <v>1</v>
      </c>
      <c r="D1411" s="86" t="s">
        <v>8</v>
      </c>
      <c r="E1411" s="86" t="s">
        <v>10</v>
      </c>
      <c r="F1411" s="132">
        <v>18372328.833799999</v>
      </c>
      <c r="G1411" s="132">
        <v>391705185.62159997</v>
      </c>
      <c r="H1411" s="130">
        <v>21.320388349514602</v>
      </c>
      <c r="I1411" s="133">
        <f t="shared" ref="I1411:I1474" si="22">B1411*F1411</f>
        <v>257212603.67319998</v>
      </c>
    </row>
    <row r="1412" spans="1:9" x14ac:dyDescent="0.25">
      <c r="A1412" s="86">
        <v>151</v>
      </c>
      <c r="B1412" s="86">
        <v>14.5</v>
      </c>
      <c r="C1412" s="86">
        <v>1</v>
      </c>
      <c r="D1412" s="86" t="s">
        <v>8</v>
      </c>
      <c r="E1412" s="86" t="s">
        <v>10</v>
      </c>
      <c r="F1412" s="132">
        <v>40974348.8336</v>
      </c>
      <c r="G1412" s="132">
        <v>942016039.04939997</v>
      </c>
      <c r="H1412" s="130">
        <v>22.990384615384599</v>
      </c>
      <c r="I1412" s="133">
        <f t="shared" si="22"/>
        <v>594128058.08720005</v>
      </c>
    </row>
    <row r="1413" spans="1:9" x14ac:dyDescent="0.25">
      <c r="A1413" s="86">
        <v>151</v>
      </c>
      <c r="B1413" s="86">
        <v>15</v>
      </c>
      <c r="C1413" s="86">
        <v>1</v>
      </c>
      <c r="D1413" s="86" t="s">
        <v>8</v>
      </c>
      <c r="E1413" s="86" t="s">
        <v>10</v>
      </c>
      <c r="F1413" s="132">
        <v>19709530.0264</v>
      </c>
      <c r="G1413" s="132">
        <v>509500561.2432</v>
      </c>
      <c r="H1413" s="130">
        <v>25.8504672897196</v>
      </c>
      <c r="I1413" s="133">
        <f t="shared" si="22"/>
        <v>295642950.39600003</v>
      </c>
    </row>
    <row r="1414" spans="1:9" x14ac:dyDescent="0.25">
      <c r="A1414" s="86">
        <v>151</v>
      </c>
      <c r="B1414" s="86">
        <v>15.5</v>
      </c>
      <c r="C1414" s="86">
        <v>1</v>
      </c>
      <c r="D1414" s="86" t="s">
        <v>8</v>
      </c>
      <c r="E1414" s="86" t="s">
        <v>10</v>
      </c>
      <c r="F1414" s="132">
        <v>22353503.2005</v>
      </c>
      <c r="G1414" s="132">
        <v>601795181.81519997</v>
      </c>
      <c r="H1414" s="130">
        <v>26.921739130434801</v>
      </c>
      <c r="I1414" s="133">
        <f t="shared" si="22"/>
        <v>346479299.60775</v>
      </c>
    </row>
    <row r="1415" spans="1:9" x14ac:dyDescent="0.25">
      <c r="A1415" s="86">
        <v>151</v>
      </c>
      <c r="B1415" s="86">
        <v>16</v>
      </c>
      <c r="C1415" s="86">
        <v>1</v>
      </c>
      <c r="D1415" s="86" t="s">
        <v>8</v>
      </c>
      <c r="E1415" s="86" t="s">
        <v>10</v>
      </c>
      <c r="F1415" s="132">
        <v>7723295.1277999999</v>
      </c>
      <c r="G1415" s="132">
        <v>233135745.9508</v>
      </c>
      <c r="H1415" s="130">
        <v>30.1860465116279</v>
      </c>
      <c r="I1415" s="133">
        <f t="shared" si="22"/>
        <v>123572722.0448</v>
      </c>
    </row>
    <row r="1416" spans="1:9" x14ac:dyDescent="0.25">
      <c r="A1416" s="86">
        <v>151</v>
      </c>
      <c r="B1416" s="86">
        <v>16.5</v>
      </c>
      <c r="C1416" s="86">
        <v>1</v>
      </c>
      <c r="D1416" s="86" t="s">
        <v>8</v>
      </c>
      <c r="E1416" s="86" t="s">
        <v>10</v>
      </c>
      <c r="F1416" s="132">
        <v>4068980.8591999998</v>
      </c>
      <c r="G1416" s="132">
        <v>118842303.0256</v>
      </c>
      <c r="H1416" s="130">
        <v>29.2068965517241</v>
      </c>
      <c r="I1416" s="133">
        <f t="shared" si="22"/>
        <v>67138184.176799998</v>
      </c>
    </row>
    <row r="1417" spans="1:9" x14ac:dyDescent="0.25">
      <c r="A1417" s="86">
        <v>151</v>
      </c>
      <c r="B1417" s="86">
        <v>17</v>
      </c>
      <c r="C1417" s="86">
        <v>1</v>
      </c>
      <c r="D1417" s="86" t="s">
        <v>8</v>
      </c>
      <c r="E1417" s="86" t="s">
        <v>10</v>
      </c>
      <c r="F1417" s="132">
        <v>2686567.0076000001</v>
      </c>
      <c r="G1417" s="132">
        <v>96716412.273599997</v>
      </c>
      <c r="H1417" s="130">
        <v>36</v>
      </c>
      <c r="I1417" s="133">
        <f t="shared" si="22"/>
        <v>45671639.129200004</v>
      </c>
    </row>
    <row r="1418" spans="1:9" x14ac:dyDescent="0.25">
      <c r="A1418" s="86">
        <v>151</v>
      </c>
      <c r="B1418" s="86">
        <v>17.5</v>
      </c>
      <c r="C1418" s="86">
        <v>1</v>
      </c>
      <c r="D1418" s="86" t="s">
        <v>8</v>
      </c>
      <c r="E1418" s="86" t="s">
        <v>10</v>
      </c>
      <c r="F1418" s="132">
        <v>1594199.0490999999</v>
      </c>
      <c r="G1418" s="132">
        <v>61035049.308399998</v>
      </c>
      <c r="H1418" s="130">
        <v>38.285714285714299</v>
      </c>
      <c r="I1418" s="133">
        <f t="shared" si="22"/>
        <v>27898483.359249998</v>
      </c>
    </row>
    <row r="1419" spans="1:9" x14ac:dyDescent="0.25">
      <c r="A1419" s="86">
        <v>151</v>
      </c>
      <c r="B1419" s="86">
        <v>18</v>
      </c>
      <c r="C1419" s="86">
        <v>1</v>
      </c>
      <c r="D1419" s="86" t="s">
        <v>8</v>
      </c>
      <c r="E1419" s="86" t="s">
        <v>10</v>
      </c>
      <c r="F1419" s="132">
        <v>1186085.6595000001</v>
      </c>
      <c r="G1419" s="132">
        <v>49341163.435199998</v>
      </c>
      <c r="H1419" s="130">
        <v>41.6</v>
      </c>
      <c r="I1419" s="133">
        <f t="shared" si="22"/>
        <v>21349541.870999999</v>
      </c>
    </row>
    <row r="1420" spans="1:9" x14ac:dyDescent="0.25">
      <c r="A1420" s="86">
        <v>151</v>
      </c>
      <c r="B1420" s="86">
        <v>18.5</v>
      </c>
      <c r="C1420" s="86">
        <v>1</v>
      </c>
      <c r="D1420" s="86" t="s">
        <v>8</v>
      </c>
      <c r="E1420" s="86" t="s">
        <v>10</v>
      </c>
      <c r="F1420" s="132">
        <v>1485796.1301</v>
      </c>
      <c r="G1420" s="132">
        <v>68676798.902400002</v>
      </c>
      <c r="H1420" s="130">
        <v>46.2222222222222</v>
      </c>
      <c r="I1420" s="133">
        <f t="shared" si="22"/>
        <v>27487228.406849999</v>
      </c>
    </row>
    <row r="1421" spans="1:9" x14ac:dyDescent="0.25">
      <c r="A1421" s="86">
        <v>151</v>
      </c>
      <c r="B1421" s="86">
        <v>19</v>
      </c>
      <c r="C1421" s="86">
        <v>1</v>
      </c>
      <c r="D1421" s="86" t="s">
        <v>8</v>
      </c>
      <c r="E1421" s="86" t="s">
        <v>10</v>
      </c>
      <c r="F1421" s="132">
        <v>758966.23919999995</v>
      </c>
      <c r="G1421" s="132">
        <v>38707278.199199997</v>
      </c>
      <c r="H1421" s="130">
        <v>51</v>
      </c>
      <c r="I1421" s="133">
        <f t="shared" si="22"/>
        <v>14420358.544799998</v>
      </c>
    </row>
    <row r="1422" spans="1:9" x14ac:dyDescent="0.25">
      <c r="A1422" s="86">
        <v>151</v>
      </c>
      <c r="B1422" s="86">
        <v>19.5</v>
      </c>
      <c r="C1422" s="86">
        <v>1</v>
      </c>
      <c r="D1422" s="86" t="s">
        <v>8</v>
      </c>
      <c r="E1422" s="86" t="s">
        <v>10</v>
      </c>
      <c r="F1422" s="132">
        <v>1997689.1216</v>
      </c>
      <c r="G1422" s="132">
        <v>114242846.6415</v>
      </c>
      <c r="H1422" s="130">
        <v>57.1875</v>
      </c>
      <c r="I1422" s="133">
        <f t="shared" si="22"/>
        <v>38954937.871200003</v>
      </c>
    </row>
    <row r="1423" spans="1:9" x14ac:dyDescent="0.25">
      <c r="A1423" s="86">
        <v>151</v>
      </c>
      <c r="B1423" s="86">
        <v>20</v>
      </c>
      <c r="C1423" s="86">
        <v>1</v>
      </c>
      <c r="D1423" s="86" t="s">
        <v>8</v>
      </c>
      <c r="E1423" s="86" t="s">
        <v>10</v>
      </c>
      <c r="F1423" s="132">
        <v>1907446.5209999999</v>
      </c>
      <c r="G1423" s="132">
        <v>124556257.8213</v>
      </c>
      <c r="H1423" s="130">
        <v>65.3</v>
      </c>
      <c r="I1423" s="133">
        <f t="shared" si="22"/>
        <v>38148930.420000002</v>
      </c>
    </row>
    <row r="1424" spans="1:9" x14ac:dyDescent="0.25">
      <c r="A1424" s="86">
        <v>151</v>
      </c>
      <c r="B1424" s="86">
        <v>20.5</v>
      </c>
      <c r="C1424" s="86">
        <v>1</v>
      </c>
      <c r="D1424" s="86" t="s">
        <v>8</v>
      </c>
      <c r="E1424" s="86" t="s">
        <v>10</v>
      </c>
      <c r="F1424" s="132">
        <v>5743516.5549999997</v>
      </c>
      <c r="G1424" s="132">
        <v>383831006.347</v>
      </c>
      <c r="H1424" s="130">
        <v>66.828571428571394</v>
      </c>
      <c r="I1424" s="133">
        <f t="shared" si="22"/>
        <v>117742089.3775</v>
      </c>
    </row>
    <row r="1425" spans="1:9" x14ac:dyDescent="0.25">
      <c r="A1425" s="86">
        <v>151</v>
      </c>
      <c r="B1425" s="86">
        <v>21</v>
      </c>
      <c r="C1425" s="86">
        <v>1</v>
      </c>
      <c r="D1425" s="86" t="s">
        <v>8</v>
      </c>
      <c r="E1425" s="86" t="s">
        <v>10</v>
      </c>
      <c r="F1425" s="132">
        <v>4293993.1711999997</v>
      </c>
      <c r="G1425" s="132">
        <v>314266625.21719998</v>
      </c>
      <c r="H1425" s="130">
        <v>73.1875</v>
      </c>
      <c r="I1425" s="133">
        <f t="shared" si="22"/>
        <v>90173856.595200002</v>
      </c>
    </row>
    <row r="1426" spans="1:9" x14ac:dyDescent="0.25">
      <c r="A1426" s="86">
        <v>151</v>
      </c>
      <c r="B1426" s="86">
        <v>21.5</v>
      </c>
      <c r="C1426" s="86">
        <v>1</v>
      </c>
      <c r="D1426" s="86" t="s">
        <v>8</v>
      </c>
      <c r="E1426" s="86" t="s">
        <v>10</v>
      </c>
      <c r="F1426" s="132">
        <v>5842856.7516000001</v>
      </c>
      <c r="G1426" s="132">
        <v>476807862.8082</v>
      </c>
      <c r="H1426" s="130">
        <v>81.605263157894697</v>
      </c>
      <c r="I1426" s="133">
        <f t="shared" si="22"/>
        <v>125621420.1594</v>
      </c>
    </row>
    <row r="1427" spans="1:9" x14ac:dyDescent="0.25">
      <c r="A1427" s="86">
        <v>151</v>
      </c>
      <c r="B1427" s="86">
        <v>22</v>
      </c>
      <c r="C1427" s="86">
        <v>1</v>
      </c>
      <c r="D1427" s="86" t="s">
        <v>8</v>
      </c>
      <c r="E1427" s="86" t="s">
        <v>10</v>
      </c>
      <c r="F1427" s="132">
        <v>3187336.2740000002</v>
      </c>
      <c r="G1427" s="132">
        <v>272170801.83200002</v>
      </c>
      <c r="H1427" s="130">
        <v>85.391304347826093</v>
      </c>
      <c r="I1427" s="133">
        <f t="shared" si="22"/>
        <v>70121398.027999997</v>
      </c>
    </row>
    <row r="1428" spans="1:9" x14ac:dyDescent="0.25">
      <c r="A1428" s="86">
        <v>151</v>
      </c>
      <c r="B1428" s="86">
        <v>22.5</v>
      </c>
      <c r="C1428" s="86">
        <v>1</v>
      </c>
      <c r="D1428" s="86" t="s">
        <v>8</v>
      </c>
      <c r="E1428" s="86" t="s">
        <v>10</v>
      </c>
      <c r="F1428" s="132">
        <v>1006975.0712</v>
      </c>
      <c r="G1428" s="132">
        <v>93648681.621600002</v>
      </c>
      <c r="H1428" s="130">
        <v>93</v>
      </c>
      <c r="I1428" s="133">
        <f t="shared" si="22"/>
        <v>22656939.102000002</v>
      </c>
    </row>
    <row r="1429" spans="1:9" x14ac:dyDescent="0.25">
      <c r="A1429" s="86">
        <v>151</v>
      </c>
      <c r="B1429" s="86">
        <v>23</v>
      </c>
      <c r="C1429" s="86">
        <v>1</v>
      </c>
      <c r="D1429" s="86" t="s">
        <v>8</v>
      </c>
      <c r="E1429" s="86" t="s">
        <v>10</v>
      </c>
      <c r="F1429" s="132">
        <v>1331378.9654000001</v>
      </c>
      <c r="G1429" s="132">
        <v>138342377.95019999</v>
      </c>
      <c r="H1429" s="130">
        <v>103.90909090909101</v>
      </c>
      <c r="I1429" s="133">
        <f t="shared" si="22"/>
        <v>30621716.204200003</v>
      </c>
    </row>
    <row r="1430" spans="1:9" x14ac:dyDescent="0.25">
      <c r="A1430" s="86">
        <v>151</v>
      </c>
      <c r="B1430" s="86">
        <v>23.5</v>
      </c>
      <c r="C1430" s="86">
        <v>1</v>
      </c>
      <c r="D1430" s="86" t="s">
        <v>8</v>
      </c>
      <c r="E1430" s="86" t="s">
        <v>10</v>
      </c>
      <c r="F1430" s="132">
        <v>1201561.284</v>
      </c>
      <c r="G1430" s="132">
        <v>126163934.81999999</v>
      </c>
      <c r="H1430" s="130">
        <v>105</v>
      </c>
      <c r="I1430" s="133">
        <f t="shared" si="22"/>
        <v>28236690.173999999</v>
      </c>
    </row>
    <row r="1431" spans="1:9" x14ac:dyDescent="0.25">
      <c r="A1431" s="86">
        <v>151</v>
      </c>
      <c r="B1431" s="86">
        <v>16.5</v>
      </c>
      <c r="C1431" s="86">
        <v>2</v>
      </c>
      <c r="D1431" s="86" t="s">
        <v>8</v>
      </c>
      <c r="E1431" s="86" t="s">
        <v>10</v>
      </c>
      <c r="F1431" s="132">
        <v>140309.68479999999</v>
      </c>
      <c r="G1431" s="132">
        <v>4209290.5439999998</v>
      </c>
      <c r="H1431" s="130">
        <v>30</v>
      </c>
      <c r="I1431" s="133">
        <f t="shared" si="22"/>
        <v>2315109.7991999998</v>
      </c>
    </row>
    <row r="1432" spans="1:9" x14ac:dyDescent="0.25">
      <c r="A1432" s="86">
        <v>151</v>
      </c>
      <c r="B1432" s="86">
        <v>18</v>
      </c>
      <c r="C1432" s="86">
        <v>2</v>
      </c>
      <c r="D1432" s="86" t="s">
        <v>8</v>
      </c>
      <c r="E1432" s="86" t="s">
        <v>10</v>
      </c>
      <c r="F1432" s="132">
        <v>711651.39569999999</v>
      </c>
      <c r="G1432" s="132">
        <v>28228838.6961</v>
      </c>
      <c r="H1432" s="130">
        <v>39.6666666666667</v>
      </c>
      <c r="I1432" s="133">
        <f t="shared" si="22"/>
        <v>12809725.1226</v>
      </c>
    </row>
    <row r="1433" spans="1:9" x14ac:dyDescent="0.25">
      <c r="A1433" s="86">
        <v>151</v>
      </c>
      <c r="B1433" s="86">
        <v>18.5</v>
      </c>
      <c r="C1433" s="86">
        <v>2</v>
      </c>
      <c r="D1433" s="86" t="s">
        <v>8</v>
      </c>
      <c r="E1433" s="86" t="s">
        <v>10</v>
      </c>
      <c r="F1433" s="132">
        <v>165088.4589</v>
      </c>
      <c r="G1433" s="132">
        <v>6438449.8970999997</v>
      </c>
      <c r="H1433" s="130">
        <v>39</v>
      </c>
      <c r="I1433" s="133">
        <f t="shared" si="22"/>
        <v>3054136.4896499999</v>
      </c>
    </row>
    <row r="1434" spans="1:9" x14ac:dyDescent="0.25">
      <c r="A1434" s="86">
        <v>151</v>
      </c>
      <c r="B1434" s="86">
        <v>19</v>
      </c>
      <c r="C1434" s="86">
        <v>2</v>
      </c>
      <c r="D1434" s="86" t="s">
        <v>8</v>
      </c>
      <c r="E1434" s="86" t="s">
        <v>10</v>
      </c>
      <c r="F1434" s="132">
        <v>379483.11959999998</v>
      </c>
      <c r="G1434" s="132">
        <v>18404931.3006</v>
      </c>
      <c r="H1434" s="130">
        <v>48.5</v>
      </c>
      <c r="I1434" s="133">
        <f t="shared" si="22"/>
        <v>7210179.2723999992</v>
      </c>
    </row>
    <row r="1435" spans="1:9" x14ac:dyDescent="0.25">
      <c r="A1435" s="86">
        <v>151</v>
      </c>
      <c r="B1435" s="86">
        <v>19.5</v>
      </c>
      <c r="C1435" s="86">
        <v>2</v>
      </c>
      <c r="D1435" s="86" t="s">
        <v>8</v>
      </c>
      <c r="E1435" s="86" t="s">
        <v>10</v>
      </c>
      <c r="F1435" s="132">
        <v>873988.99069999997</v>
      </c>
      <c r="G1435" s="132">
        <v>48319105.628700003</v>
      </c>
      <c r="H1435" s="130">
        <v>55.285714285714299</v>
      </c>
      <c r="I1435" s="133">
        <f t="shared" si="22"/>
        <v>17042785.31865</v>
      </c>
    </row>
    <row r="1436" spans="1:9" x14ac:dyDescent="0.25">
      <c r="A1436" s="86">
        <v>151</v>
      </c>
      <c r="B1436" s="86">
        <v>20</v>
      </c>
      <c r="C1436" s="86">
        <v>2</v>
      </c>
      <c r="D1436" s="86" t="s">
        <v>8</v>
      </c>
      <c r="E1436" s="86" t="s">
        <v>10</v>
      </c>
      <c r="F1436" s="132">
        <v>1907446.5209999999</v>
      </c>
      <c r="G1436" s="132">
        <v>117117216.38940001</v>
      </c>
      <c r="H1436" s="130">
        <v>61.4</v>
      </c>
      <c r="I1436" s="133">
        <f t="shared" si="22"/>
        <v>38148930.420000002</v>
      </c>
    </row>
    <row r="1437" spans="1:9" x14ac:dyDescent="0.25">
      <c r="A1437" s="86">
        <v>151</v>
      </c>
      <c r="B1437" s="86">
        <v>20.5</v>
      </c>
      <c r="C1437" s="86">
        <v>2</v>
      </c>
      <c r="D1437" s="86" t="s">
        <v>8</v>
      </c>
      <c r="E1437" s="86" t="s">
        <v>10</v>
      </c>
      <c r="F1437" s="132">
        <v>984602.83799999999</v>
      </c>
      <c r="G1437" s="132">
        <v>68922198.659999996</v>
      </c>
      <c r="H1437" s="130">
        <v>70</v>
      </c>
      <c r="I1437" s="133">
        <f t="shared" si="22"/>
        <v>20184358.179000001</v>
      </c>
    </row>
    <row r="1438" spans="1:9" x14ac:dyDescent="0.25">
      <c r="A1438" s="86">
        <v>151</v>
      </c>
      <c r="B1438" s="86">
        <v>21</v>
      </c>
      <c r="C1438" s="86">
        <v>2</v>
      </c>
      <c r="D1438" s="86" t="s">
        <v>8</v>
      </c>
      <c r="E1438" s="86" t="s">
        <v>10</v>
      </c>
      <c r="F1438" s="132">
        <v>2415371.1587999999</v>
      </c>
      <c r="G1438" s="132">
        <v>175516970.87279999</v>
      </c>
      <c r="H1438" s="130">
        <v>72.6666666666667</v>
      </c>
      <c r="I1438" s="133">
        <f t="shared" si="22"/>
        <v>50722794.334799998</v>
      </c>
    </row>
    <row r="1439" spans="1:9" x14ac:dyDescent="0.25">
      <c r="A1439" s="86">
        <v>151</v>
      </c>
      <c r="B1439" s="86">
        <v>21.5</v>
      </c>
      <c r="C1439" s="86">
        <v>2</v>
      </c>
      <c r="D1439" s="86" t="s">
        <v>8</v>
      </c>
      <c r="E1439" s="86" t="s">
        <v>10</v>
      </c>
      <c r="F1439" s="132">
        <v>2921428.3758</v>
      </c>
      <c r="G1439" s="132">
        <v>252934193.58899999</v>
      </c>
      <c r="H1439" s="130">
        <v>86.578947368421098</v>
      </c>
      <c r="I1439" s="133">
        <f t="shared" si="22"/>
        <v>62810710.079700001</v>
      </c>
    </row>
    <row r="1440" spans="1:9" x14ac:dyDescent="0.25">
      <c r="A1440" s="86">
        <v>151</v>
      </c>
      <c r="B1440" s="86">
        <v>22</v>
      </c>
      <c r="C1440" s="86">
        <v>2</v>
      </c>
      <c r="D1440" s="86" t="s">
        <v>8</v>
      </c>
      <c r="E1440" s="86" t="s">
        <v>10</v>
      </c>
      <c r="F1440" s="132">
        <v>692899.19</v>
      </c>
      <c r="G1440" s="132">
        <v>63746725.479999997</v>
      </c>
      <c r="H1440" s="130">
        <v>92</v>
      </c>
      <c r="I1440" s="133">
        <f t="shared" si="22"/>
        <v>15243782.18</v>
      </c>
    </row>
    <row r="1441" spans="1:9" x14ac:dyDescent="0.25">
      <c r="A1441" s="86">
        <v>151</v>
      </c>
      <c r="B1441" s="86">
        <v>22.5</v>
      </c>
      <c r="C1441" s="86">
        <v>2</v>
      </c>
      <c r="D1441" s="86" t="s">
        <v>8</v>
      </c>
      <c r="E1441" s="86" t="s">
        <v>10</v>
      </c>
      <c r="F1441" s="132">
        <v>4027900.2848</v>
      </c>
      <c r="G1441" s="132">
        <v>394860099.79430002</v>
      </c>
      <c r="H1441" s="130">
        <v>98.03125</v>
      </c>
      <c r="I1441" s="133">
        <f t="shared" si="22"/>
        <v>90627756.408000007</v>
      </c>
    </row>
    <row r="1442" spans="1:9" x14ac:dyDescent="0.25">
      <c r="A1442" s="86">
        <v>151</v>
      </c>
      <c r="B1442" s="86">
        <v>23.5</v>
      </c>
      <c r="C1442" s="86">
        <v>2</v>
      </c>
      <c r="D1442" s="86" t="s">
        <v>8</v>
      </c>
      <c r="E1442" s="86" t="s">
        <v>10</v>
      </c>
      <c r="F1442" s="132">
        <v>2162810.3111999999</v>
      </c>
      <c r="G1442" s="132">
        <v>249804590.9436</v>
      </c>
      <c r="H1442" s="130">
        <v>115.5</v>
      </c>
      <c r="I1442" s="133">
        <f t="shared" si="22"/>
        <v>50826042.313199997</v>
      </c>
    </row>
    <row r="1443" spans="1:9" x14ac:dyDescent="0.25">
      <c r="A1443" s="86">
        <v>151</v>
      </c>
      <c r="B1443" s="86">
        <v>24</v>
      </c>
      <c r="C1443" s="86">
        <v>2</v>
      </c>
      <c r="D1443" s="86" t="s">
        <v>8</v>
      </c>
      <c r="E1443" s="86" t="s">
        <v>10</v>
      </c>
      <c r="F1443" s="132">
        <v>1103816.2709999999</v>
      </c>
      <c r="G1443" s="132">
        <v>138418560.38339999</v>
      </c>
      <c r="H1443" s="130">
        <v>125.4</v>
      </c>
      <c r="I1443" s="133">
        <f t="shared" si="22"/>
        <v>26491590.504000001</v>
      </c>
    </row>
    <row r="1444" spans="1:9" x14ac:dyDescent="0.25">
      <c r="A1444" s="86">
        <v>151</v>
      </c>
      <c r="B1444" s="86">
        <v>24.5</v>
      </c>
      <c r="C1444" s="86">
        <v>2</v>
      </c>
      <c r="D1444" s="86" t="s">
        <v>8</v>
      </c>
      <c r="E1444" s="86" t="s">
        <v>10</v>
      </c>
      <c r="F1444" s="132">
        <v>878791.31200000003</v>
      </c>
      <c r="G1444" s="132">
        <v>115670906.442</v>
      </c>
      <c r="H1444" s="130">
        <v>131.625</v>
      </c>
      <c r="I1444" s="133">
        <f t="shared" si="22"/>
        <v>21530387.144000001</v>
      </c>
    </row>
    <row r="1445" spans="1:9" x14ac:dyDescent="0.25">
      <c r="A1445" s="86">
        <v>151</v>
      </c>
      <c r="B1445" s="86">
        <v>25</v>
      </c>
      <c r="C1445" s="86">
        <v>2</v>
      </c>
      <c r="D1445" s="86" t="s">
        <v>8</v>
      </c>
      <c r="E1445" s="86" t="s">
        <v>10</v>
      </c>
      <c r="F1445" s="132">
        <v>891078.30480000004</v>
      </c>
      <c r="G1445" s="132">
        <v>104478931.2378</v>
      </c>
      <c r="H1445" s="130">
        <v>117.25</v>
      </c>
      <c r="I1445" s="133">
        <f t="shared" si="22"/>
        <v>22276957.620000001</v>
      </c>
    </row>
    <row r="1446" spans="1:9" x14ac:dyDescent="0.25">
      <c r="A1446" s="86">
        <v>151</v>
      </c>
      <c r="B1446" s="86">
        <v>25.5</v>
      </c>
      <c r="C1446" s="86">
        <v>2</v>
      </c>
      <c r="D1446" s="86" t="s">
        <v>8</v>
      </c>
      <c r="E1446" s="86" t="s">
        <v>10</v>
      </c>
      <c r="F1446" s="132">
        <v>110551.3928</v>
      </c>
      <c r="G1446" s="132">
        <v>17467120.062399998</v>
      </c>
      <c r="H1446" s="130">
        <v>158</v>
      </c>
      <c r="I1446" s="133">
        <f t="shared" si="22"/>
        <v>2819060.5164000001</v>
      </c>
    </row>
    <row r="1447" spans="1:9" x14ac:dyDescent="0.25">
      <c r="A1447" s="86">
        <v>151</v>
      </c>
      <c r="B1447" s="86">
        <v>22</v>
      </c>
      <c r="C1447" s="86">
        <v>3</v>
      </c>
      <c r="D1447" s="86" t="s">
        <v>8</v>
      </c>
      <c r="E1447" s="86" t="s">
        <v>10</v>
      </c>
      <c r="F1447" s="132">
        <v>138579.83799999999</v>
      </c>
      <c r="G1447" s="132">
        <v>10254908.012</v>
      </c>
      <c r="H1447" s="130">
        <v>74</v>
      </c>
      <c r="I1447" s="133">
        <f t="shared" si="22"/>
        <v>3048756.4359999998</v>
      </c>
    </row>
    <row r="1448" spans="1:9" x14ac:dyDescent="0.25">
      <c r="A1448" s="86">
        <v>151</v>
      </c>
      <c r="B1448" s="86">
        <v>23</v>
      </c>
      <c r="C1448" s="86">
        <v>3</v>
      </c>
      <c r="D1448" s="86" t="s">
        <v>8</v>
      </c>
      <c r="E1448" s="86" t="s">
        <v>10</v>
      </c>
      <c r="F1448" s="132">
        <v>242068.90280000001</v>
      </c>
      <c r="G1448" s="132">
        <v>20817925.640799999</v>
      </c>
      <c r="H1448" s="130">
        <v>86</v>
      </c>
      <c r="I1448" s="133">
        <f t="shared" si="22"/>
        <v>5567584.7644000007</v>
      </c>
    </row>
    <row r="1449" spans="1:9" x14ac:dyDescent="0.25">
      <c r="A1449" s="86">
        <v>151</v>
      </c>
      <c r="B1449" s="86">
        <v>24</v>
      </c>
      <c r="C1449" s="86">
        <v>3</v>
      </c>
      <c r="D1449" s="86" t="s">
        <v>8</v>
      </c>
      <c r="E1449" s="86" t="s">
        <v>10</v>
      </c>
      <c r="F1449" s="132">
        <v>110381.6271</v>
      </c>
      <c r="G1449" s="132">
        <v>10486254.5745</v>
      </c>
      <c r="H1449" s="130">
        <v>95</v>
      </c>
      <c r="I1449" s="133">
        <f t="shared" si="22"/>
        <v>2649159.0504000001</v>
      </c>
    </row>
    <row r="1450" spans="1:9" x14ac:dyDescent="0.25">
      <c r="A1450" s="86">
        <v>151</v>
      </c>
      <c r="B1450" s="86">
        <v>21.5</v>
      </c>
      <c r="C1450" s="86">
        <v>4</v>
      </c>
      <c r="D1450" s="86" t="s">
        <v>8</v>
      </c>
      <c r="E1450" s="86" t="s">
        <v>10</v>
      </c>
      <c r="F1450" s="132">
        <v>1537593.882</v>
      </c>
      <c r="G1450" s="132">
        <v>93793226.802000001</v>
      </c>
      <c r="H1450" s="130">
        <v>61</v>
      </c>
      <c r="I1450" s="133">
        <f t="shared" si="22"/>
        <v>33058268.463</v>
      </c>
    </row>
    <row r="1451" spans="1:9" x14ac:dyDescent="0.25">
      <c r="A1451" s="86">
        <v>151</v>
      </c>
      <c r="B1451" s="86">
        <v>25.5</v>
      </c>
      <c r="C1451" s="86">
        <v>4</v>
      </c>
      <c r="D1451" s="86" t="s">
        <v>8</v>
      </c>
      <c r="E1451" s="86" t="s">
        <v>10</v>
      </c>
      <c r="F1451" s="132">
        <v>110551.3928</v>
      </c>
      <c r="G1451" s="132">
        <v>15698297.7776</v>
      </c>
      <c r="H1451" s="130">
        <v>142</v>
      </c>
      <c r="I1451" s="133">
        <f t="shared" si="22"/>
        <v>2819060.5164000001</v>
      </c>
    </row>
    <row r="1452" spans="1:9" x14ac:dyDescent="0.25">
      <c r="A1452" s="86">
        <v>151</v>
      </c>
      <c r="B1452" s="86">
        <v>30</v>
      </c>
      <c r="C1452" s="86">
        <v>4</v>
      </c>
      <c r="D1452" s="86" t="s">
        <v>8</v>
      </c>
      <c r="E1452" s="86" t="s">
        <v>10</v>
      </c>
      <c r="F1452" s="132">
        <v>112588.5812</v>
      </c>
      <c r="G1452" s="132">
        <v>21954773.333999999</v>
      </c>
      <c r="H1452" s="130">
        <v>195</v>
      </c>
      <c r="I1452" s="133">
        <f t="shared" si="22"/>
        <v>3377657.4360000002</v>
      </c>
    </row>
    <row r="1453" spans="1:9" x14ac:dyDescent="0.25">
      <c r="A1453" s="86">
        <v>151</v>
      </c>
      <c r="B1453" s="86">
        <v>27.5</v>
      </c>
      <c r="C1453" s="86">
        <v>6</v>
      </c>
      <c r="D1453" s="86" t="s">
        <v>8</v>
      </c>
      <c r="E1453" s="86" t="s">
        <v>10</v>
      </c>
      <c r="F1453" s="132">
        <v>112588.5812</v>
      </c>
      <c r="G1453" s="132">
        <v>17901584.410799999</v>
      </c>
      <c r="H1453" s="130">
        <v>159</v>
      </c>
      <c r="I1453" s="133">
        <f t="shared" si="22"/>
        <v>3096185.983</v>
      </c>
    </row>
    <row r="1454" spans="1:9" x14ac:dyDescent="0.25">
      <c r="A1454" s="86">
        <v>151</v>
      </c>
      <c r="B1454" s="86">
        <v>16</v>
      </c>
      <c r="C1454" s="86">
        <v>1</v>
      </c>
      <c r="D1454" s="86" t="s">
        <v>9</v>
      </c>
      <c r="E1454" s="86" t="s">
        <v>10</v>
      </c>
      <c r="F1454" s="132">
        <v>1077669.0876</v>
      </c>
      <c r="G1454" s="132">
        <v>33766964.744800001</v>
      </c>
      <c r="H1454" s="130">
        <v>31.3333333333333</v>
      </c>
      <c r="I1454" s="133">
        <f t="shared" si="22"/>
        <v>17242705.4016</v>
      </c>
    </row>
    <row r="1455" spans="1:9" x14ac:dyDescent="0.25">
      <c r="A1455" s="86">
        <v>151</v>
      </c>
      <c r="B1455" s="86">
        <v>22</v>
      </c>
      <c r="C1455" s="86">
        <v>1</v>
      </c>
      <c r="D1455" s="86" t="s">
        <v>9</v>
      </c>
      <c r="E1455" s="86" t="s">
        <v>10</v>
      </c>
      <c r="F1455" s="132">
        <v>692899.19</v>
      </c>
      <c r="G1455" s="132">
        <v>63053826.289999999</v>
      </c>
      <c r="H1455" s="130">
        <v>91</v>
      </c>
      <c r="I1455" s="133">
        <f t="shared" si="22"/>
        <v>15243782.18</v>
      </c>
    </row>
    <row r="1456" spans="1:9" x14ac:dyDescent="0.25">
      <c r="A1456" s="86">
        <v>151</v>
      </c>
      <c r="B1456" s="86">
        <v>22</v>
      </c>
      <c r="C1456" s="86">
        <v>2</v>
      </c>
      <c r="D1456" s="86" t="s">
        <v>9</v>
      </c>
      <c r="E1456" s="86" t="s">
        <v>10</v>
      </c>
      <c r="F1456" s="132">
        <v>554319.35199999996</v>
      </c>
      <c r="G1456" s="132">
        <v>47671464.272</v>
      </c>
      <c r="H1456" s="130">
        <v>86</v>
      </c>
      <c r="I1456" s="133">
        <f t="shared" si="22"/>
        <v>12195025.743999999</v>
      </c>
    </row>
    <row r="1457" spans="1:9" x14ac:dyDescent="0.25">
      <c r="A1457" s="86">
        <v>151</v>
      </c>
      <c r="B1457" s="86">
        <v>23</v>
      </c>
      <c r="C1457" s="86">
        <v>2</v>
      </c>
      <c r="D1457" s="86" t="s">
        <v>9</v>
      </c>
      <c r="E1457" s="86" t="s">
        <v>10</v>
      </c>
      <c r="F1457" s="132">
        <v>484137.80560000002</v>
      </c>
      <c r="G1457" s="132">
        <v>56644123.255199999</v>
      </c>
      <c r="H1457" s="130">
        <v>117</v>
      </c>
      <c r="I1457" s="133">
        <f t="shared" si="22"/>
        <v>11135169.528800001</v>
      </c>
    </row>
    <row r="1458" spans="1:9" x14ac:dyDescent="0.25">
      <c r="A1458" s="86">
        <v>151</v>
      </c>
      <c r="B1458" s="86">
        <v>24</v>
      </c>
      <c r="C1458" s="86">
        <v>2</v>
      </c>
      <c r="D1458" s="86" t="s">
        <v>9</v>
      </c>
      <c r="E1458" s="86" t="s">
        <v>10</v>
      </c>
      <c r="F1458" s="132">
        <v>110381.6271</v>
      </c>
      <c r="G1458" s="132">
        <v>14128848.2688</v>
      </c>
      <c r="H1458" s="130">
        <v>128</v>
      </c>
      <c r="I1458" s="133">
        <f t="shared" si="22"/>
        <v>2649159.0504000001</v>
      </c>
    </row>
    <row r="1459" spans="1:9" x14ac:dyDescent="0.25">
      <c r="A1459" s="86">
        <v>151</v>
      </c>
      <c r="B1459" s="86">
        <v>24.5</v>
      </c>
      <c r="C1459" s="86">
        <v>2</v>
      </c>
      <c r="D1459" s="86" t="s">
        <v>9</v>
      </c>
      <c r="E1459" s="86" t="s">
        <v>10</v>
      </c>
      <c r="F1459" s="132">
        <v>659093.48400000005</v>
      </c>
      <c r="G1459" s="132">
        <v>87549584.458000004</v>
      </c>
      <c r="H1459" s="130">
        <v>132.833333333333</v>
      </c>
      <c r="I1459" s="133">
        <f t="shared" si="22"/>
        <v>16147790.358000001</v>
      </c>
    </row>
    <row r="1460" spans="1:9" x14ac:dyDescent="0.25">
      <c r="A1460" s="86">
        <v>151</v>
      </c>
      <c r="B1460" s="86">
        <v>25</v>
      </c>
      <c r="C1460" s="86">
        <v>2</v>
      </c>
      <c r="D1460" s="86" t="s">
        <v>9</v>
      </c>
      <c r="E1460" s="86" t="s">
        <v>10</v>
      </c>
      <c r="F1460" s="132">
        <v>445539.15240000002</v>
      </c>
      <c r="G1460" s="132">
        <v>65828409.767099999</v>
      </c>
      <c r="H1460" s="130">
        <v>147.75</v>
      </c>
      <c r="I1460" s="133">
        <f t="shared" si="22"/>
        <v>11138478.810000001</v>
      </c>
    </row>
    <row r="1461" spans="1:9" x14ac:dyDescent="0.25">
      <c r="A1461" s="86">
        <v>151</v>
      </c>
      <c r="B1461" s="86">
        <v>25.5</v>
      </c>
      <c r="C1461" s="86">
        <v>2</v>
      </c>
      <c r="D1461" s="86" t="s">
        <v>9</v>
      </c>
      <c r="E1461" s="86" t="s">
        <v>10</v>
      </c>
      <c r="F1461" s="132">
        <v>1105513.9280000001</v>
      </c>
      <c r="G1461" s="132">
        <v>172128518.5896</v>
      </c>
      <c r="H1461" s="130">
        <v>155.69999999999999</v>
      </c>
      <c r="I1461" s="133">
        <f t="shared" si="22"/>
        <v>28190605.164000001</v>
      </c>
    </row>
    <row r="1462" spans="1:9" x14ac:dyDescent="0.25">
      <c r="A1462" s="86">
        <v>151</v>
      </c>
      <c r="B1462" s="86">
        <v>26</v>
      </c>
      <c r="C1462" s="86">
        <v>2</v>
      </c>
      <c r="D1462" s="86" t="s">
        <v>9</v>
      </c>
      <c r="E1462" s="86" t="s">
        <v>10</v>
      </c>
      <c r="F1462" s="132">
        <v>1871098.746</v>
      </c>
      <c r="G1462" s="132">
        <v>316465167.90679997</v>
      </c>
      <c r="H1462" s="130">
        <v>169.13333333333301</v>
      </c>
      <c r="I1462" s="133">
        <f t="shared" si="22"/>
        <v>48648567.395999998</v>
      </c>
    </row>
    <row r="1463" spans="1:9" x14ac:dyDescent="0.25">
      <c r="A1463" s="86">
        <v>151</v>
      </c>
      <c r="B1463" s="86">
        <v>26.5</v>
      </c>
      <c r="C1463" s="86">
        <v>2</v>
      </c>
      <c r="D1463" s="86" t="s">
        <v>9</v>
      </c>
      <c r="E1463" s="86" t="s">
        <v>10</v>
      </c>
      <c r="F1463" s="132">
        <v>897498.5344</v>
      </c>
      <c r="G1463" s="132">
        <v>149321318.66080001</v>
      </c>
      <c r="H1463" s="130">
        <v>166.375</v>
      </c>
      <c r="I1463" s="133">
        <f t="shared" si="22"/>
        <v>23783711.161600001</v>
      </c>
    </row>
    <row r="1464" spans="1:9" x14ac:dyDescent="0.25">
      <c r="A1464" s="86">
        <v>151</v>
      </c>
      <c r="B1464" s="86">
        <v>27</v>
      </c>
      <c r="C1464" s="86">
        <v>2</v>
      </c>
      <c r="D1464" s="86" t="s">
        <v>9</v>
      </c>
      <c r="E1464" s="86" t="s">
        <v>10</v>
      </c>
      <c r="F1464" s="132">
        <v>329253.20610000001</v>
      </c>
      <c r="G1464" s="132">
        <v>57399808.930100001</v>
      </c>
      <c r="H1464" s="130">
        <v>174.333333333333</v>
      </c>
      <c r="I1464" s="133">
        <f t="shared" si="22"/>
        <v>8889836.5647</v>
      </c>
    </row>
    <row r="1465" spans="1:9" x14ac:dyDescent="0.25">
      <c r="A1465" s="86">
        <v>151</v>
      </c>
      <c r="B1465" s="86">
        <v>27.5</v>
      </c>
      <c r="C1465" s="86">
        <v>2</v>
      </c>
      <c r="D1465" s="86" t="s">
        <v>9</v>
      </c>
      <c r="E1465" s="86" t="s">
        <v>10</v>
      </c>
      <c r="F1465" s="132">
        <v>450354.3248</v>
      </c>
      <c r="G1465" s="132">
        <v>81964487.113600001</v>
      </c>
      <c r="H1465" s="130">
        <v>182</v>
      </c>
      <c r="I1465" s="133">
        <f t="shared" si="22"/>
        <v>12384743.932</v>
      </c>
    </row>
    <row r="1466" spans="1:9" x14ac:dyDescent="0.25">
      <c r="A1466" s="86">
        <v>151</v>
      </c>
      <c r="B1466" s="86">
        <v>28</v>
      </c>
      <c r="C1466" s="86">
        <v>2</v>
      </c>
      <c r="D1466" s="86" t="s">
        <v>9</v>
      </c>
      <c r="E1466" s="86" t="s">
        <v>10</v>
      </c>
      <c r="F1466" s="132">
        <v>112588.5812</v>
      </c>
      <c r="G1466" s="132">
        <v>24431722.1204</v>
      </c>
      <c r="H1466" s="130">
        <v>217</v>
      </c>
      <c r="I1466" s="133">
        <f t="shared" si="22"/>
        <v>3152480.2736</v>
      </c>
    </row>
    <row r="1467" spans="1:9" x14ac:dyDescent="0.25">
      <c r="A1467" s="86">
        <v>151</v>
      </c>
      <c r="B1467" s="86">
        <v>28.5</v>
      </c>
      <c r="C1467" s="86">
        <v>2</v>
      </c>
      <c r="D1467" s="86" t="s">
        <v>9</v>
      </c>
      <c r="E1467" s="86" t="s">
        <v>10</v>
      </c>
      <c r="F1467" s="132">
        <v>109278.15</v>
      </c>
      <c r="G1467" s="132">
        <v>24587583.75</v>
      </c>
      <c r="H1467" s="130">
        <v>225</v>
      </c>
      <c r="I1467" s="133">
        <f t="shared" si="22"/>
        <v>3114427.2749999999</v>
      </c>
    </row>
    <row r="1468" spans="1:9" x14ac:dyDescent="0.25">
      <c r="A1468" s="86">
        <v>151</v>
      </c>
      <c r="B1468" s="86">
        <v>22.5</v>
      </c>
      <c r="C1468" s="86">
        <v>3</v>
      </c>
      <c r="D1468" s="86" t="s">
        <v>9</v>
      </c>
      <c r="E1468" s="86" t="s">
        <v>10</v>
      </c>
      <c r="F1468" s="132">
        <v>755231.30339999998</v>
      </c>
      <c r="G1468" s="132">
        <v>83075443.373999998</v>
      </c>
      <c r="H1468" s="130">
        <v>110</v>
      </c>
      <c r="I1468" s="133">
        <f t="shared" si="22"/>
        <v>16992704.326499999</v>
      </c>
    </row>
    <row r="1469" spans="1:9" x14ac:dyDescent="0.25">
      <c r="A1469" s="86">
        <v>151</v>
      </c>
      <c r="B1469" s="86">
        <v>24.5</v>
      </c>
      <c r="C1469" s="86">
        <v>3</v>
      </c>
      <c r="D1469" s="86" t="s">
        <v>9</v>
      </c>
      <c r="E1469" s="86" t="s">
        <v>10</v>
      </c>
      <c r="F1469" s="132">
        <v>549244.56999999995</v>
      </c>
      <c r="G1469" s="132">
        <v>60416902.700000003</v>
      </c>
      <c r="H1469" s="130">
        <v>110</v>
      </c>
      <c r="I1469" s="133">
        <f t="shared" si="22"/>
        <v>13456491.964999998</v>
      </c>
    </row>
    <row r="1470" spans="1:9" x14ac:dyDescent="0.25">
      <c r="A1470" s="86">
        <v>151</v>
      </c>
      <c r="B1470" s="86">
        <v>25</v>
      </c>
      <c r="C1470" s="86">
        <v>3</v>
      </c>
      <c r="D1470" s="86" t="s">
        <v>9</v>
      </c>
      <c r="E1470" s="86" t="s">
        <v>10</v>
      </c>
      <c r="F1470" s="132">
        <v>556923.94050000003</v>
      </c>
      <c r="G1470" s="132">
        <v>77412427.729499996</v>
      </c>
      <c r="H1470" s="130">
        <v>139</v>
      </c>
      <c r="I1470" s="133">
        <f t="shared" si="22"/>
        <v>13923098.512500001</v>
      </c>
    </row>
    <row r="1471" spans="1:9" x14ac:dyDescent="0.25">
      <c r="A1471" s="86">
        <v>151</v>
      </c>
      <c r="B1471" s="86">
        <v>25.5</v>
      </c>
      <c r="C1471" s="86">
        <v>3</v>
      </c>
      <c r="D1471" s="86" t="s">
        <v>9</v>
      </c>
      <c r="E1471" s="86" t="s">
        <v>10</v>
      </c>
      <c r="F1471" s="132">
        <v>552756.96400000004</v>
      </c>
      <c r="G1471" s="132">
        <v>80149759.780000001</v>
      </c>
      <c r="H1471" s="130">
        <v>145</v>
      </c>
      <c r="I1471" s="133">
        <f t="shared" si="22"/>
        <v>14095302.582</v>
      </c>
    </row>
    <row r="1472" spans="1:9" x14ac:dyDescent="0.25">
      <c r="A1472" s="86">
        <v>151</v>
      </c>
      <c r="B1472" s="86">
        <v>28</v>
      </c>
      <c r="C1472" s="86">
        <v>3</v>
      </c>
      <c r="D1472" s="86" t="s">
        <v>9</v>
      </c>
      <c r="E1472" s="86" t="s">
        <v>10</v>
      </c>
      <c r="F1472" s="132">
        <v>225177.1624</v>
      </c>
      <c r="G1472" s="132">
        <v>45936141.129600003</v>
      </c>
      <c r="H1472" s="130">
        <v>204</v>
      </c>
      <c r="I1472" s="133">
        <f t="shared" si="22"/>
        <v>6304960.5471999999</v>
      </c>
    </row>
    <row r="1473" spans="1:9" x14ac:dyDescent="0.25">
      <c r="A1473" s="86">
        <v>151</v>
      </c>
      <c r="B1473" s="86">
        <v>29</v>
      </c>
      <c r="C1473" s="86">
        <v>3</v>
      </c>
      <c r="D1473" s="86" t="s">
        <v>9</v>
      </c>
      <c r="E1473" s="86" t="s">
        <v>10</v>
      </c>
      <c r="F1473" s="132">
        <v>112588.5812</v>
      </c>
      <c r="G1473" s="132">
        <v>26345728.000799999</v>
      </c>
      <c r="H1473" s="130">
        <v>234</v>
      </c>
      <c r="I1473" s="133">
        <f t="shared" si="22"/>
        <v>3265068.8547999999</v>
      </c>
    </row>
    <row r="1474" spans="1:9" x14ac:dyDescent="0.25">
      <c r="A1474" s="86">
        <v>151</v>
      </c>
      <c r="B1474" s="86">
        <v>25.5</v>
      </c>
      <c r="C1474" s="86">
        <v>4</v>
      </c>
      <c r="D1474" s="86" t="s">
        <v>9</v>
      </c>
      <c r="E1474" s="86" t="s">
        <v>10</v>
      </c>
      <c r="F1474" s="132">
        <v>331654.17839999998</v>
      </c>
      <c r="G1474" s="132">
        <v>39798501.408</v>
      </c>
      <c r="H1474" s="130">
        <v>120</v>
      </c>
      <c r="I1474" s="133">
        <f t="shared" si="22"/>
        <v>8457181.5492000002</v>
      </c>
    </row>
    <row r="1475" spans="1:9" x14ac:dyDescent="0.25">
      <c r="A1475" s="86">
        <v>151</v>
      </c>
      <c r="B1475" s="86">
        <v>26.5</v>
      </c>
      <c r="C1475" s="86">
        <v>4</v>
      </c>
      <c r="D1475" s="86" t="s">
        <v>9</v>
      </c>
      <c r="E1475" s="86" t="s">
        <v>10</v>
      </c>
      <c r="F1475" s="132">
        <v>336561.95039999997</v>
      </c>
      <c r="G1475" s="132">
        <v>49138044.758400001</v>
      </c>
      <c r="H1475" s="130">
        <v>146</v>
      </c>
      <c r="I1475" s="133">
        <f t="shared" ref="I1475:I1538" si="23">B1475*F1475</f>
        <v>8918891.6855999995</v>
      </c>
    </row>
    <row r="1476" spans="1:9" x14ac:dyDescent="0.25">
      <c r="A1476" s="86">
        <v>151</v>
      </c>
      <c r="B1476" s="86">
        <v>27</v>
      </c>
      <c r="C1476" s="86">
        <v>5</v>
      </c>
      <c r="D1476" s="86" t="s">
        <v>9</v>
      </c>
      <c r="E1476" s="86" t="s">
        <v>10</v>
      </c>
      <c r="F1476" s="132">
        <v>329253.20610000001</v>
      </c>
      <c r="G1476" s="132">
        <v>47412461.678400002</v>
      </c>
      <c r="H1476" s="130">
        <v>144</v>
      </c>
      <c r="I1476" s="133">
        <f t="shared" si="23"/>
        <v>8889836.5647</v>
      </c>
    </row>
    <row r="1477" spans="1:9" x14ac:dyDescent="0.25">
      <c r="A1477" s="86">
        <v>151</v>
      </c>
      <c r="B1477" s="86">
        <v>30</v>
      </c>
      <c r="C1477" s="86">
        <v>5</v>
      </c>
      <c r="D1477" s="86" t="s">
        <v>9</v>
      </c>
      <c r="E1477" s="86" t="s">
        <v>10</v>
      </c>
      <c r="F1477" s="132">
        <v>112588.5812</v>
      </c>
      <c r="G1477" s="132">
        <v>34339517.266000003</v>
      </c>
      <c r="H1477" s="130">
        <v>305</v>
      </c>
      <c r="I1477" s="133">
        <f t="shared" si="23"/>
        <v>3377657.4360000002</v>
      </c>
    </row>
    <row r="1478" spans="1:9" x14ac:dyDescent="0.25">
      <c r="A1478" s="86">
        <v>151</v>
      </c>
      <c r="B1478" s="86">
        <v>28.5</v>
      </c>
      <c r="C1478" s="86">
        <v>6</v>
      </c>
      <c r="D1478" s="86" t="s">
        <v>9</v>
      </c>
      <c r="E1478" s="86" t="s">
        <v>10</v>
      </c>
      <c r="F1478" s="132">
        <v>109278.15</v>
      </c>
      <c r="G1478" s="132">
        <v>22074186.300000001</v>
      </c>
      <c r="H1478" s="130">
        <v>202</v>
      </c>
      <c r="I1478" s="133">
        <f t="shared" si="23"/>
        <v>3114427.2749999999</v>
      </c>
    </row>
    <row r="1479" spans="1:9" x14ac:dyDescent="0.25">
      <c r="A1479" s="86">
        <v>152</v>
      </c>
      <c r="B1479" s="86">
        <v>16.5</v>
      </c>
      <c r="C1479" s="86">
        <v>1</v>
      </c>
      <c r="D1479" s="86" t="s">
        <v>8</v>
      </c>
      <c r="E1479" s="1" t="s">
        <v>10</v>
      </c>
      <c r="F1479" s="132">
        <v>267417.33659999998</v>
      </c>
      <c r="G1479" s="132">
        <v>9894441.4541999996</v>
      </c>
      <c r="H1479" s="130">
        <v>37</v>
      </c>
      <c r="I1479" s="133">
        <f t="shared" si="23"/>
        <v>4412386.0538999997</v>
      </c>
    </row>
    <row r="1480" spans="1:9" x14ac:dyDescent="0.25">
      <c r="A1480" s="86">
        <v>152</v>
      </c>
      <c r="B1480" s="86">
        <v>17.5</v>
      </c>
      <c r="C1480" s="86">
        <v>1</v>
      </c>
      <c r="D1480" s="86" t="s">
        <v>8</v>
      </c>
      <c r="E1480" s="1" t="s">
        <v>10</v>
      </c>
      <c r="F1480" s="132">
        <v>901023.04980000004</v>
      </c>
      <c r="G1480" s="132">
        <v>38443650.124799997</v>
      </c>
      <c r="H1480" s="130">
        <v>42.6666666666667</v>
      </c>
      <c r="I1480" s="133">
        <f t="shared" si="23"/>
        <v>15767903.3715</v>
      </c>
    </row>
    <row r="1481" spans="1:9" x14ac:dyDescent="0.25">
      <c r="A1481" s="86">
        <v>152</v>
      </c>
      <c r="B1481" s="86">
        <v>18.5</v>
      </c>
      <c r="C1481" s="86">
        <v>1</v>
      </c>
      <c r="D1481" s="86" t="s">
        <v>8</v>
      </c>
      <c r="E1481" s="1" t="s">
        <v>10</v>
      </c>
      <c r="F1481" s="132">
        <v>516950.67700000003</v>
      </c>
      <c r="G1481" s="132">
        <v>22745829.787999999</v>
      </c>
      <c r="H1481" s="130">
        <v>44</v>
      </c>
      <c r="I1481" s="133">
        <f t="shared" si="23"/>
        <v>9563587.5245000012</v>
      </c>
    </row>
    <row r="1482" spans="1:9" x14ac:dyDescent="0.25">
      <c r="A1482" s="86">
        <v>152</v>
      </c>
      <c r="B1482" s="86">
        <v>19</v>
      </c>
      <c r="C1482" s="86">
        <v>1</v>
      </c>
      <c r="D1482" s="86" t="s">
        <v>8</v>
      </c>
      <c r="E1482" s="1" t="s">
        <v>10</v>
      </c>
      <c r="F1482" s="132">
        <v>947943.55519999994</v>
      </c>
      <c r="G1482" s="132">
        <v>51188951.980800003</v>
      </c>
      <c r="H1482" s="130">
        <v>54</v>
      </c>
      <c r="I1482" s="133">
        <f t="shared" si="23"/>
        <v>18010927.548799999</v>
      </c>
    </row>
    <row r="1483" spans="1:9" x14ac:dyDescent="0.25">
      <c r="A1483" s="86">
        <v>152</v>
      </c>
      <c r="B1483" s="86">
        <v>19.5</v>
      </c>
      <c r="C1483" s="86">
        <v>1</v>
      </c>
      <c r="D1483" s="86" t="s">
        <v>8</v>
      </c>
      <c r="E1483" s="1" t="s">
        <v>10</v>
      </c>
      <c r="F1483" s="132">
        <v>2073561.5471999999</v>
      </c>
      <c r="G1483" s="132">
        <v>118193008.1904</v>
      </c>
      <c r="H1483" s="130">
        <v>57</v>
      </c>
      <c r="I1483" s="133">
        <f t="shared" si="23"/>
        <v>40434450.170400001</v>
      </c>
    </row>
    <row r="1484" spans="1:9" x14ac:dyDescent="0.25">
      <c r="A1484" s="86">
        <v>152</v>
      </c>
      <c r="B1484" s="86">
        <v>20</v>
      </c>
      <c r="C1484" s="86">
        <v>1</v>
      </c>
      <c r="D1484" s="86" t="s">
        <v>8</v>
      </c>
      <c r="E1484" s="1" t="s">
        <v>10</v>
      </c>
      <c r="F1484" s="132">
        <v>249611.005</v>
      </c>
      <c r="G1484" s="132">
        <v>17722381.355</v>
      </c>
      <c r="H1484" s="130">
        <v>71</v>
      </c>
      <c r="I1484" s="133">
        <f t="shared" si="23"/>
        <v>4992220.0999999996</v>
      </c>
    </row>
    <row r="1485" spans="1:9" x14ac:dyDescent="0.25">
      <c r="A1485" s="86">
        <v>152</v>
      </c>
      <c r="B1485" s="86">
        <v>20.5</v>
      </c>
      <c r="C1485" s="86">
        <v>1</v>
      </c>
      <c r="D1485" s="86" t="s">
        <v>8</v>
      </c>
      <c r="E1485" s="1" t="s">
        <v>10</v>
      </c>
      <c r="F1485" s="132">
        <v>1271475.3444999999</v>
      </c>
      <c r="G1485" s="132">
        <v>91546224.804000005</v>
      </c>
      <c r="H1485" s="130">
        <v>72</v>
      </c>
      <c r="I1485" s="133">
        <f t="shared" si="23"/>
        <v>26065244.562249999</v>
      </c>
    </row>
    <row r="1486" spans="1:9" x14ac:dyDescent="0.25">
      <c r="A1486" s="86">
        <v>152</v>
      </c>
      <c r="B1486" s="86">
        <v>21</v>
      </c>
      <c r="C1486" s="86">
        <v>2</v>
      </c>
      <c r="D1486" s="86" t="s">
        <v>8</v>
      </c>
      <c r="E1486" s="1" t="s">
        <v>52</v>
      </c>
      <c r="F1486" s="132">
        <v>4816593.4742999999</v>
      </c>
      <c r="G1486" s="132">
        <v>293812201.93229997</v>
      </c>
      <c r="H1486" s="130">
        <v>61</v>
      </c>
      <c r="I1486" s="133">
        <f t="shared" si="23"/>
        <v>101148462.9603</v>
      </c>
    </row>
    <row r="1487" spans="1:9" x14ac:dyDescent="0.25">
      <c r="A1487" s="86">
        <v>152</v>
      </c>
      <c r="B1487" s="86">
        <v>21.5</v>
      </c>
      <c r="C1487" s="86">
        <v>2</v>
      </c>
      <c r="D1487" s="86" t="s">
        <v>8</v>
      </c>
      <c r="E1487" s="1" t="s">
        <v>52</v>
      </c>
      <c r="F1487" s="132">
        <v>3896153.6354999999</v>
      </c>
      <c r="G1487" s="132">
        <v>268834600.8495</v>
      </c>
      <c r="H1487" s="130">
        <v>69</v>
      </c>
      <c r="I1487" s="133">
        <f t="shared" si="23"/>
        <v>83767303.163249999</v>
      </c>
    </row>
    <row r="1488" spans="1:9" x14ac:dyDescent="0.25">
      <c r="A1488" s="86">
        <v>152</v>
      </c>
      <c r="B1488" s="86">
        <v>22</v>
      </c>
      <c r="C1488" s="86">
        <v>2</v>
      </c>
      <c r="D1488" s="86" t="s">
        <v>8</v>
      </c>
      <c r="E1488" s="1" t="s">
        <v>52</v>
      </c>
      <c r="F1488" s="132">
        <v>1821324.2796</v>
      </c>
      <c r="G1488" s="132">
        <v>136599320.97</v>
      </c>
      <c r="H1488" s="130">
        <v>75</v>
      </c>
      <c r="I1488" s="133">
        <f t="shared" si="23"/>
        <v>40069134.151199996</v>
      </c>
    </row>
    <row r="1489" spans="1:9" x14ac:dyDescent="0.25">
      <c r="A1489" s="86">
        <v>152</v>
      </c>
      <c r="B1489" s="86">
        <v>24</v>
      </c>
      <c r="C1489" s="86">
        <v>2</v>
      </c>
      <c r="D1489" s="86" t="s">
        <v>8</v>
      </c>
      <c r="E1489" s="1" t="s">
        <v>10</v>
      </c>
      <c r="F1489" s="132">
        <v>488583.83960000001</v>
      </c>
      <c r="G1489" s="132">
        <v>45926880.922399998</v>
      </c>
      <c r="H1489" s="130">
        <v>94</v>
      </c>
      <c r="I1489" s="133">
        <f t="shared" si="23"/>
        <v>11726012.1504</v>
      </c>
    </row>
    <row r="1490" spans="1:9" x14ac:dyDescent="0.25">
      <c r="A1490" s="86">
        <v>152</v>
      </c>
      <c r="B1490" s="86">
        <v>21</v>
      </c>
      <c r="C1490" s="86">
        <v>3</v>
      </c>
      <c r="D1490" s="86" t="s">
        <v>8</v>
      </c>
      <c r="E1490" s="1" t="s">
        <v>52</v>
      </c>
      <c r="F1490" s="132">
        <v>5070098.3940000003</v>
      </c>
      <c r="G1490" s="132">
        <v>344766690.792</v>
      </c>
      <c r="H1490" s="130">
        <v>68</v>
      </c>
      <c r="I1490" s="133">
        <f t="shared" si="23"/>
        <v>106472066.274</v>
      </c>
    </row>
    <row r="1491" spans="1:9" x14ac:dyDescent="0.25">
      <c r="A1491" s="86">
        <v>152</v>
      </c>
      <c r="B1491" s="86">
        <v>23</v>
      </c>
      <c r="C1491" s="86">
        <v>4</v>
      </c>
      <c r="D1491" s="86" t="s">
        <v>8</v>
      </c>
      <c r="E1491" s="1" t="s">
        <v>52</v>
      </c>
      <c r="F1491" s="132">
        <v>1011052.7668</v>
      </c>
      <c r="G1491" s="132">
        <v>97061065.612800002</v>
      </c>
      <c r="H1491" s="130">
        <v>96</v>
      </c>
      <c r="I1491" s="133">
        <f t="shared" si="23"/>
        <v>23254213.636399999</v>
      </c>
    </row>
    <row r="1492" spans="1:9" x14ac:dyDescent="0.25">
      <c r="A1492" s="86">
        <v>152</v>
      </c>
      <c r="B1492" s="86">
        <v>25.5</v>
      </c>
      <c r="C1492" s="86">
        <v>4</v>
      </c>
      <c r="D1492" s="86" t="s">
        <v>8</v>
      </c>
      <c r="E1492" s="1" t="s">
        <v>52</v>
      </c>
      <c r="F1492" s="132">
        <v>481660.23180000001</v>
      </c>
      <c r="G1492" s="132">
        <v>64060810.829400003</v>
      </c>
      <c r="H1492" s="130">
        <v>133</v>
      </c>
      <c r="I1492" s="133">
        <f t="shared" si="23"/>
        <v>12282335.9109</v>
      </c>
    </row>
    <row r="1493" spans="1:9" x14ac:dyDescent="0.25">
      <c r="A1493" s="86">
        <v>152</v>
      </c>
      <c r="B1493" s="86">
        <v>26</v>
      </c>
      <c r="C1493" s="86">
        <v>4</v>
      </c>
      <c r="D1493" s="86" t="s">
        <v>8</v>
      </c>
      <c r="E1493" s="1" t="s">
        <v>52</v>
      </c>
      <c r="F1493" s="132">
        <v>238204.49280000001</v>
      </c>
      <c r="G1493" s="132">
        <v>29775561.600000001</v>
      </c>
      <c r="H1493" s="130">
        <v>125</v>
      </c>
      <c r="I1493" s="133">
        <f t="shared" si="23"/>
        <v>6193316.8128000004</v>
      </c>
    </row>
    <row r="1494" spans="1:9" x14ac:dyDescent="0.25">
      <c r="A1494" s="86">
        <v>152</v>
      </c>
      <c r="B1494" s="86">
        <v>28.5</v>
      </c>
      <c r="C1494" s="86">
        <v>5</v>
      </c>
      <c r="D1494" s="86" t="s">
        <v>8</v>
      </c>
      <c r="E1494" s="86" t="s">
        <v>52</v>
      </c>
      <c r="F1494" s="132">
        <v>251017.81140000001</v>
      </c>
      <c r="G1494" s="132">
        <v>51207633.525600001</v>
      </c>
      <c r="H1494" s="130">
        <v>204</v>
      </c>
      <c r="I1494" s="133">
        <f t="shared" si="23"/>
        <v>7154007.6249000002</v>
      </c>
    </row>
    <row r="1495" spans="1:9" x14ac:dyDescent="0.25">
      <c r="A1495" s="86">
        <v>152</v>
      </c>
      <c r="B1495" s="86">
        <v>24.5</v>
      </c>
      <c r="C1495" s="86">
        <v>6</v>
      </c>
      <c r="D1495" s="86" t="s">
        <v>8</v>
      </c>
      <c r="E1495" s="1" t="s">
        <v>52</v>
      </c>
      <c r="F1495" s="132">
        <v>248280.1061</v>
      </c>
      <c r="G1495" s="132">
        <v>29793612.732000001</v>
      </c>
      <c r="H1495" s="130">
        <v>120</v>
      </c>
      <c r="I1495" s="133">
        <f t="shared" si="23"/>
        <v>6082862.5994500006</v>
      </c>
    </row>
    <row r="1496" spans="1:9" x14ac:dyDescent="0.25">
      <c r="A1496" s="86">
        <v>152</v>
      </c>
      <c r="B1496" s="86">
        <v>27</v>
      </c>
      <c r="C1496" s="86">
        <v>6</v>
      </c>
      <c r="D1496" s="86" t="s">
        <v>8</v>
      </c>
      <c r="E1496" s="1" t="s">
        <v>52</v>
      </c>
      <c r="F1496" s="132">
        <v>248763.23060000001</v>
      </c>
      <c r="G1496" s="132">
        <v>33334272.900400002</v>
      </c>
      <c r="H1496" s="130">
        <v>134</v>
      </c>
      <c r="I1496" s="133">
        <f t="shared" si="23"/>
        <v>6716607.2262000004</v>
      </c>
    </row>
    <row r="1497" spans="1:9" x14ac:dyDescent="0.25">
      <c r="A1497" s="86">
        <v>152</v>
      </c>
      <c r="B1497" s="86">
        <v>24</v>
      </c>
      <c r="C1497" s="86">
        <v>2</v>
      </c>
      <c r="D1497" s="86" t="s">
        <v>9</v>
      </c>
      <c r="E1497" s="1" t="s">
        <v>10</v>
      </c>
      <c r="F1497" s="132">
        <v>977167.67920000001</v>
      </c>
      <c r="G1497" s="132">
        <v>119214456.8624</v>
      </c>
      <c r="H1497" s="130">
        <v>122</v>
      </c>
      <c r="I1497" s="133">
        <f t="shared" si="23"/>
        <v>23452024.300799999</v>
      </c>
    </row>
    <row r="1498" spans="1:9" x14ac:dyDescent="0.25">
      <c r="A1498" s="86">
        <v>152</v>
      </c>
      <c r="B1498" s="86">
        <v>25</v>
      </c>
      <c r="C1498" s="86">
        <v>2</v>
      </c>
      <c r="D1498" s="86" t="s">
        <v>9</v>
      </c>
      <c r="E1498" s="1" t="s">
        <v>10</v>
      </c>
      <c r="F1498" s="132">
        <v>239249.46900000001</v>
      </c>
      <c r="G1498" s="132">
        <v>35648170.880999997</v>
      </c>
      <c r="H1498" s="130">
        <v>149</v>
      </c>
      <c r="I1498" s="133">
        <f t="shared" si="23"/>
        <v>5981236.7250000006</v>
      </c>
    </row>
    <row r="1499" spans="1:9" x14ac:dyDescent="0.25">
      <c r="A1499" s="86">
        <v>152</v>
      </c>
      <c r="B1499" s="86">
        <v>26</v>
      </c>
      <c r="C1499" s="86">
        <v>2</v>
      </c>
      <c r="D1499" s="86" t="s">
        <v>9</v>
      </c>
      <c r="E1499" s="1" t="s">
        <v>10</v>
      </c>
      <c r="F1499" s="132">
        <v>238204.49280000001</v>
      </c>
      <c r="G1499" s="132">
        <v>39780150.297600001</v>
      </c>
      <c r="H1499" s="130">
        <v>167</v>
      </c>
      <c r="I1499" s="133">
        <f t="shared" si="23"/>
        <v>6193316.8128000004</v>
      </c>
    </row>
    <row r="1500" spans="1:9" x14ac:dyDescent="0.25">
      <c r="A1500" s="86">
        <v>152</v>
      </c>
      <c r="B1500" s="86">
        <v>27</v>
      </c>
      <c r="C1500" s="86">
        <v>2</v>
      </c>
      <c r="D1500" s="86" t="s">
        <v>9</v>
      </c>
      <c r="E1500" s="1" t="s">
        <v>10</v>
      </c>
      <c r="F1500" s="132">
        <v>248763.23060000001</v>
      </c>
      <c r="G1500" s="132">
        <v>32339219.978</v>
      </c>
      <c r="H1500" s="130">
        <v>130</v>
      </c>
      <c r="I1500" s="133">
        <f t="shared" si="23"/>
        <v>6716607.2262000004</v>
      </c>
    </row>
    <row r="1501" spans="1:9" x14ac:dyDescent="0.25">
      <c r="A1501" s="86">
        <v>152</v>
      </c>
      <c r="B1501" s="86">
        <v>24.5</v>
      </c>
      <c r="C1501" s="86">
        <v>4</v>
      </c>
      <c r="D1501" s="86" t="s">
        <v>9</v>
      </c>
      <c r="E1501" s="1" t="s">
        <v>52</v>
      </c>
      <c r="F1501" s="132">
        <v>248280.1061</v>
      </c>
      <c r="G1501" s="132">
        <v>27062531.5649</v>
      </c>
      <c r="H1501" s="130">
        <v>109</v>
      </c>
      <c r="I1501" s="133">
        <f t="shared" si="23"/>
        <v>6082862.5994500006</v>
      </c>
    </row>
    <row r="1502" spans="1:9" x14ac:dyDescent="0.25">
      <c r="A1502" s="86">
        <v>152</v>
      </c>
      <c r="B1502" s="86">
        <v>25.5</v>
      </c>
      <c r="C1502" s="86">
        <v>4</v>
      </c>
      <c r="D1502" s="86" t="s">
        <v>9</v>
      </c>
      <c r="E1502" s="1" t="s">
        <v>52</v>
      </c>
      <c r="F1502" s="132">
        <v>240830.1159</v>
      </c>
      <c r="G1502" s="132">
        <v>35642857.153200001</v>
      </c>
      <c r="H1502" s="130">
        <v>148</v>
      </c>
      <c r="I1502" s="133">
        <f t="shared" si="23"/>
        <v>6141167.9554500002</v>
      </c>
    </row>
    <row r="1503" spans="1:9" x14ac:dyDescent="0.25">
      <c r="A1503" s="86">
        <v>152</v>
      </c>
      <c r="B1503" s="86">
        <v>27</v>
      </c>
      <c r="C1503" s="86">
        <v>5</v>
      </c>
      <c r="D1503" s="86" t="s">
        <v>9</v>
      </c>
      <c r="E1503" s="86" t="s">
        <v>10</v>
      </c>
      <c r="F1503" s="132">
        <v>248763.23060000001</v>
      </c>
      <c r="G1503" s="132">
        <v>41294696.279600002</v>
      </c>
      <c r="H1503" s="130">
        <v>166</v>
      </c>
      <c r="I1503" s="133">
        <f t="shared" si="23"/>
        <v>6716607.2262000004</v>
      </c>
    </row>
    <row r="1504" spans="1:9" x14ac:dyDescent="0.25">
      <c r="A1504" s="86">
        <v>152</v>
      </c>
      <c r="B1504" s="86">
        <v>29</v>
      </c>
      <c r="C1504" s="86">
        <v>7</v>
      </c>
      <c r="D1504" s="86" t="s">
        <v>9</v>
      </c>
      <c r="E1504" s="1" t="s">
        <v>52</v>
      </c>
      <c r="F1504" s="132">
        <v>231853.87460000001</v>
      </c>
      <c r="G1504" s="132">
        <v>40574428.055</v>
      </c>
      <c r="H1504" s="130">
        <v>175</v>
      </c>
      <c r="I1504" s="133">
        <f t="shared" si="23"/>
        <v>6723762.3634000001</v>
      </c>
    </row>
    <row r="1505" spans="1:9" x14ac:dyDescent="0.25">
      <c r="A1505" s="86">
        <v>152</v>
      </c>
      <c r="B1505" s="86">
        <v>15</v>
      </c>
      <c r="C1505" s="86">
        <v>1</v>
      </c>
      <c r="D1505" s="86" t="s">
        <v>8</v>
      </c>
      <c r="E1505" s="86" t="s">
        <v>52</v>
      </c>
      <c r="F1505" s="132">
        <v>300341.01659999997</v>
      </c>
      <c r="G1505" s="132">
        <v>6307161.3486000001</v>
      </c>
      <c r="H1505" s="130">
        <v>21</v>
      </c>
      <c r="I1505" s="133">
        <f t="shared" si="23"/>
        <v>4505115.2489999998</v>
      </c>
    </row>
    <row r="1506" spans="1:9" x14ac:dyDescent="0.25">
      <c r="A1506" s="86">
        <v>152</v>
      </c>
      <c r="B1506" s="86">
        <v>15.5</v>
      </c>
      <c r="C1506" s="86">
        <v>1</v>
      </c>
      <c r="D1506" s="86" t="s">
        <v>8</v>
      </c>
      <c r="E1506" s="86" t="s">
        <v>52</v>
      </c>
      <c r="F1506" s="132">
        <v>600682.03319999995</v>
      </c>
      <c r="G1506" s="132">
        <v>16218414.896400001</v>
      </c>
      <c r="H1506" s="130">
        <v>27</v>
      </c>
      <c r="I1506" s="133">
        <f t="shared" si="23"/>
        <v>9310571.5145999994</v>
      </c>
    </row>
    <row r="1507" spans="1:9" x14ac:dyDescent="0.25">
      <c r="A1507" s="86">
        <v>152</v>
      </c>
      <c r="B1507" s="86">
        <v>16.5</v>
      </c>
      <c r="C1507" s="86">
        <v>1</v>
      </c>
      <c r="D1507" s="86" t="s">
        <v>8</v>
      </c>
      <c r="E1507" s="86" t="s">
        <v>52</v>
      </c>
      <c r="F1507" s="132">
        <v>267417.33659999998</v>
      </c>
      <c r="G1507" s="132">
        <v>8824772.1077999994</v>
      </c>
      <c r="H1507" s="130">
        <v>33</v>
      </c>
      <c r="I1507" s="133">
        <f t="shared" si="23"/>
        <v>4412386.0538999997</v>
      </c>
    </row>
    <row r="1508" spans="1:9" x14ac:dyDescent="0.25">
      <c r="A1508" s="86">
        <v>152</v>
      </c>
      <c r="B1508" s="86">
        <v>17.5</v>
      </c>
      <c r="C1508" s="86">
        <v>1</v>
      </c>
      <c r="D1508" s="86" t="s">
        <v>8</v>
      </c>
      <c r="E1508" s="86" t="s">
        <v>52</v>
      </c>
      <c r="F1508" s="132">
        <v>300341.01659999997</v>
      </c>
      <c r="G1508" s="132">
        <v>12013640.664000001</v>
      </c>
      <c r="H1508" s="130">
        <v>40</v>
      </c>
      <c r="I1508" s="133">
        <f t="shared" si="23"/>
        <v>5255967.7904999992</v>
      </c>
    </row>
    <row r="1509" spans="1:9" x14ac:dyDescent="0.25">
      <c r="A1509" s="86">
        <v>152</v>
      </c>
      <c r="B1509" s="86">
        <v>18</v>
      </c>
      <c r="C1509" s="86">
        <v>1</v>
      </c>
      <c r="D1509" s="86" t="s">
        <v>8</v>
      </c>
      <c r="E1509" s="86" t="s">
        <v>52</v>
      </c>
      <c r="F1509" s="132">
        <v>488976.69040000002</v>
      </c>
      <c r="G1509" s="132">
        <v>20048044.306400001</v>
      </c>
      <c r="H1509" s="130">
        <v>41</v>
      </c>
      <c r="I1509" s="133">
        <f t="shared" si="23"/>
        <v>8801580.4272000007</v>
      </c>
    </row>
    <row r="1510" spans="1:9" x14ac:dyDescent="0.25">
      <c r="A1510" s="86">
        <v>152</v>
      </c>
      <c r="B1510" s="86">
        <v>19.5</v>
      </c>
      <c r="C1510" s="86">
        <v>1</v>
      </c>
      <c r="D1510" s="86" t="s">
        <v>8</v>
      </c>
      <c r="E1510" s="86" t="s">
        <v>52</v>
      </c>
      <c r="F1510" s="132">
        <v>518390.38679999998</v>
      </c>
      <c r="G1510" s="132">
        <v>27993080.887200002</v>
      </c>
      <c r="H1510" s="130">
        <v>54</v>
      </c>
      <c r="I1510" s="133">
        <f t="shared" si="23"/>
        <v>10108612.5426</v>
      </c>
    </row>
    <row r="1511" spans="1:9" x14ac:dyDescent="0.25">
      <c r="A1511" s="86">
        <v>152</v>
      </c>
      <c r="B1511" s="86">
        <v>20</v>
      </c>
      <c r="C1511" s="86">
        <v>1</v>
      </c>
      <c r="D1511" s="86" t="s">
        <v>8</v>
      </c>
      <c r="E1511" s="86" t="s">
        <v>52</v>
      </c>
      <c r="F1511" s="132">
        <v>5990664.1200000001</v>
      </c>
      <c r="G1511" s="132">
        <v>367427399.36000001</v>
      </c>
      <c r="H1511" s="130">
        <v>61.3333333333333</v>
      </c>
      <c r="I1511" s="133">
        <f t="shared" si="23"/>
        <v>119813282.40000001</v>
      </c>
    </row>
    <row r="1512" spans="1:9" x14ac:dyDescent="0.25">
      <c r="A1512" s="86">
        <v>152</v>
      </c>
      <c r="B1512" s="86">
        <v>19</v>
      </c>
      <c r="C1512" s="86">
        <v>2</v>
      </c>
      <c r="D1512" s="86" t="s">
        <v>8</v>
      </c>
      <c r="E1512" s="86" t="s">
        <v>52</v>
      </c>
      <c r="F1512" s="132">
        <v>710957.66639999999</v>
      </c>
      <c r="G1512" s="132">
        <v>40287601.096000001</v>
      </c>
      <c r="H1512" s="130">
        <v>56.6666666666667</v>
      </c>
      <c r="I1512" s="133">
        <f t="shared" si="23"/>
        <v>13508195.661599999</v>
      </c>
    </row>
    <row r="1513" spans="1:9" x14ac:dyDescent="0.25">
      <c r="A1513" s="86">
        <v>152</v>
      </c>
      <c r="B1513" s="86">
        <v>20</v>
      </c>
      <c r="C1513" s="86">
        <v>2</v>
      </c>
      <c r="D1513" s="86" t="s">
        <v>8</v>
      </c>
      <c r="E1513" s="86" t="s">
        <v>52</v>
      </c>
      <c r="F1513" s="132">
        <v>499222.01</v>
      </c>
      <c r="G1513" s="132">
        <v>32699041.655000001</v>
      </c>
      <c r="H1513" s="130">
        <v>65.5</v>
      </c>
      <c r="I1513" s="133">
        <f t="shared" si="23"/>
        <v>9984440.1999999993</v>
      </c>
    </row>
    <row r="1514" spans="1:9" x14ac:dyDescent="0.25">
      <c r="A1514" s="86">
        <v>152</v>
      </c>
      <c r="B1514" s="86">
        <v>20.5</v>
      </c>
      <c r="C1514" s="86">
        <v>2</v>
      </c>
      <c r="D1514" s="86" t="s">
        <v>8</v>
      </c>
      <c r="E1514" s="86" t="s">
        <v>52</v>
      </c>
      <c r="F1514" s="132">
        <v>10426097.824899999</v>
      </c>
      <c r="G1514" s="132">
        <v>678204948.75629997</v>
      </c>
      <c r="H1514" s="130">
        <v>65.048780487804905</v>
      </c>
      <c r="I1514" s="133">
        <f t="shared" si="23"/>
        <v>213735005.41044998</v>
      </c>
    </row>
    <row r="1515" spans="1:9" x14ac:dyDescent="0.25">
      <c r="A1515" s="86">
        <v>152</v>
      </c>
      <c r="B1515" s="86">
        <v>21</v>
      </c>
      <c r="C1515" s="86">
        <v>2</v>
      </c>
      <c r="D1515" s="86" t="s">
        <v>8</v>
      </c>
      <c r="E1515" s="86" t="s">
        <v>52</v>
      </c>
      <c r="F1515" s="132">
        <v>3295563.9561000001</v>
      </c>
      <c r="G1515" s="132">
        <v>213704647.3071</v>
      </c>
      <c r="H1515" s="130">
        <v>64.846153846153797</v>
      </c>
      <c r="I1515" s="133">
        <f t="shared" si="23"/>
        <v>69206843.078099996</v>
      </c>
    </row>
    <row r="1516" spans="1:9" x14ac:dyDescent="0.25">
      <c r="A1516" s="86">
        <v>152</v>
      </c>
      <c r="B1516" s="86">
        <v>21.5</v>
      </c>
      <c r="C1516" s="86">
        <v>2</v>
      </c>
      <c r="D1516" s="86" t="s">
        <v>8</v>
      </c>
      <c r="E1516" s="86" t="s">
        <v>52</v>
      </c>
      <c r="F1516" s="132">
        <v>8052050.8466999996</v>
      </c>
      <c r="G1516" s="132">
        <v>528058689.39810002</v>
      </c>
      <c r="H1516" s="130">
        <v>65.580645161290306</v>
      </c>
      <c r="I1516" s="133">
        <f t="shared" si="23"/>
        <v>173119093.20405</v>
      </c>
    </row>
    <row r="1517" spans="1:9" x14ac:dyDescent="0.25">
      <c r="A1517" s="86">
        <v>152</v>
      </c>
      <c r="B1517" s="86">
        <v>22</v>
      </c>
      <c r="C1517" s="86">
        <v>2</v>
      </c>
      <c r="D1517" s="86" t="s">
        <v>8</v>
      </c>
      <c r="E1517" s="86" t="s">
        <v>52</v>
      </c>
      <c r="F1517" s="132">
        <v>15611350.968</v>
      </c>
      <c r="G1517" s="132">
        <v>1382124939.0336001</v>
      </c>
      <c r="H1517" s="130">
        <v>88.533333333333303</v>
      </c>
      <c r="I1517" s="133">
        <f t="shared" si="23"/>
        <v>343449721.296</v>
      </c>
    </row>
    <row r="1518" spans="1:9" x14ac:dyDescent="0.25">
      <c r="A1518" s="86">
        <v>152</v>
      </c>
      <c r="B1518" s="86">
        <v>22.5</v>
      </c>
      <c r="C1518" s="86">
        <v>2</v>
      </c>
      <c r="D1518" s="86" t="s">
        <v>8</v>
      </c>
      <c r="E1518" s="86" t="s">
        <v>52</v>
      </c>
      <c r="F1518" s="132">
        <v>8306231.0175999999</v>
      </c>
      <c r="G1518" s="132">
        <v>696944696.32050002</v>
      </c>
      <c r="H1518" s="130">
        <v>83.90625</v>
      </c>
      <c r="I1518" s="133">
        <f t="shared" si="23"/>
        <v>186890197.896</v>
      </c>
    </row>
    <row r="1519" spans="1:9" x14ac:dyDescent="0.25">
      <c r="A1519" s="86">
        <v>152</v>
      </c>
      <c r="B1519" s="86">
        <v>23</v>
      </c>
      <c r="C1519" s="86">
        <v>2</v>
      </c>
      <c r="D1519" s="86" t="s">
        <v>8</v>
      </c>
      <c r="E1519" s="86" t="s">
        <v>52</v>
      </c>
      <c r="F1519" s="132">
        <v>4802500.6423000004</v>
      </c>
      <c r="G1519" s="132">
        <v>495668618.92369998</v>
      </c>
      <c r="H1519" s="130">
        <v>103.210526315789</v>
      </c>
      <c r="I1519" s="133">
        <f t="shared" si="23"/>
        <v>110457514.77290002</v>
      </c>
    </row>
    <row r="1520" spans="1:9" x14ac:dyDescent="0.25">
      <c r="A1520" s="86">
        <v>152</v>
      </c>
      <c r="B1520" s="86">
        <v>23.5</v>
      </c>
      <c r="C1520" s="86">
        <v>2</v>
      </c>
      <c r="D1520" s="86" t="s">
        <v>8</v>
      </c>
      <c r="E1520" s="86" t="s">
        <v>52</v>
      </c>
      <c r="F1520" s="132">
        <v>3898070.1269999999</v>
      </c>
      <c r="G1520" s="132">
        <v>424889643.84299999</v>
      </c>
      <c r="H1520" s="130">
        <v>109</v>
      </c>
      <c r="I1520" s="133">
        <f t="shared" si="23"/>
        <v>91604647.984499991</v>
      </c>
    </row>
    <row r="1521" spans="1:9" x14ac:dyDescent="0.25">
      <c r="A1521" s="86">
        <v>152</v>
      </c>
      <c r="B1521" s="86">
        <v>24.5</v>
      </c>
      <c r="C1521" s="86">
        <v>2</v>
      </c>
      <c r="D1521" s="86" t="s">
        <v>8</v>
      </c>
      <c r="E1521" s="86" t="s">
        <v>52</v>
      </c>
      <c r="F1521" s="132">
        <v>1241400.5305000001</v>
      </c>
      <c r="G1521" s="132">
        <v>155175066.3125</v>
      </c>
      <c r="H1521" s="130">
        <v>125</v>
      </c>
      <c r="I1521" s="133">
        <f t="shared" si="23"/>
        <v>30414312.997250002</v>
      </c>
    </row>
    <row r="1522" spans="1:9" x14ac:dyDescent="0.25">
      <c r="A1522" s="86">
        <v>152</v>
      </c>
      <c r="B1522" s="86">
        <v>25</v>
      </c>
      <c r="C1522" s="86">
        <v>2</v>
      </c>
      <c r="D1522" s="86" t="s">
        <v>8</v>
      </c>
      <c r="E1522" s="86" t="s">
        <v>52</v>
      </c>
      <c r="F1522" s="132">
        <v>1435496.814</v>
      </c>
      <c r="G1522" s="132">
        <v>203601298.11899999</v>
      </c>
      <c r="H1522" s="130">
        <v>141.833333333333</v>
      </c>
      <c r="I1522" s="133">
        <f t="shared" si="23"/>
        <v>35887420.350000001</v>
      </c>
    </row>
    <row r="1523" spans="1:9" x14ac:dyDescent="0.25">
      <c r="A1523" s="86">
        <v>152</v>
      </c>
      <c r="B1523" s="86">
        <v>25.5</v>
      </c>
      <c r="C1523" s="86">
        <v>2</v>
      </c>
      <c r="D1523" s="86" t="s">
        <v>8</v>
      </c>
      <c r="E1523" s="86" t="s">
        <v>52</v>
      </c>
      <c r="F1523" s="132">
        <v>240830.1159</v>
      </c>
      <c r="G1523" s="132">
        <v>34438706.573700003</v>
      </c>
      <c r="H1523" s="130">
        <v>143</v>
      </c>
      <c r="I1523" s="133">
        <f t="shared" si="23"/>
        <v>6141167.9554500002</v>
      </c>
    </row>
    <row r="1524" spans="1:9" x14ac:dyDescent="0.25">
      <c r="A1524" s="86">
        <v>152</v>
      </c>
      <c r="B1524" s="86">
        <v>21</v>
      </c>
      <c r="C1524" s="86">
        <v>3</v>
      </c>
      <c r="D1524" s="86" t="s">
        <v>8</v>
      </c>
      <c r="E1524" s="86" t="s">
        <v>52</v>
      </c>
      <c r="F1524" s="132">
        <v>1014019.6788</v>
      </c>
      <c r="G1524" s="132">
        <v>65911279.122000001</v>
      </c>
      <c r="H1524" s="130">
        <v>65</v>
      </c>
      <c r="I1524" s="133">
        <f t="shared" si="23"/>
        <v>21294413.254799999</v>
      </c>
    </row>
    <row r="1525" spans="1:9" x14ac:dyDescent="0.25">
      <c r="A1525" s="86">
        <v>152</v>
      </c>
      <c r="B1525" s="86">
        <v>21.5</v>
      </c>
      <c r="C1525" s="86">
        <v>3</v>
      </c>
      <c r="D1525" s="86" t="s">
        <v>8</v>
      </c>
      <c r="E1525" s="86" t="s">
        <v>52</v>
      </c>
      <c r="F1525" s="132">
        <v>6493589.3925000001</v>
      </c>
      <c r="G1525" s="132">
        <v>457668180.38340002</v>
      </c>
      <c r="H1525" s="130">
        <v>70.48</v>
      </c>
      <c r="I1525" s="133">
        <f t="shared" si="23"/>
        <v>139612171.93875</v>
      </c>
    </row>
    <row r="1526" spans="1:9" x14ac:dyDescent="0.25">
      <c r="A1526" s="86">
        <v>152</v>
      </c>
      <c r="B1526" s="86">
        <v>22</v>
      </c>
      <c r="C1526" s="86">
        <v>3</v>
      </c>
      <c r="D1526" s="86" t="s">
        <v>8</v>
      </c>
      <c r="E1526" s="86" t="s">
        <v>52</v>
      </c>
      <c r="F1526" s="132">
        <v>1040756.7312</v>
      </c>
      <c r="G1526" s="132">
        <v>83260538.496000007</v>
      </c>
      <c r="H1526" s="130">
        <v>80</v>
      </c>
      <c r="I1526" s="133">
        <f t="shared" si="23"/>
        <v>22896648.086400002</v>
      </c>
    </row>
    <row r="1527" spans="1:9" x14ac:dyDescent="0.25">
      <c r="A1527" s="86">
        <v>152</v>
      </c>
      <c r="B1527" s="86">
        <v>22.5</v>
      </c>
      <c r="C1527" s="86">
        <v>3</v>
      </c>
      <c r="D1527" s="86" t="s">
        <v>8</v>
      </c>
      <c r="E1527" s="86" t="s">
        <v>52</v>
      </c>
      <c r="F1527" s="132">
        <v>8046661.2982999999</v>
      </c>
      <c r="G1527" s="132">
        <v>639320218.63590002</v>
      </c>
      <c r="H1527" s="130">
        <v>79.451612903225794</v>
      </c>
      <c r="I1527" s="133">
        <f t="shared" si="23"/>
        <v>181049879.21175</v>
      </c>
    </row>
    <row r="1528" spans="1:9" x14ac:dyDescent="0.25">
      <c r="A1528" s="86">
        <v>152</v>
      </c>
      <c r="B1528" s="86">
        <v>23</v>
      </c>
      <c r="C1528" s="86">
        <v>3</v>
      </c>
      <c r="D1528" s="86" t="s">
        <v>8</v>
      </c>
      <c r="E1528" s="86" t="s">
        <v>52</v>
      </c>
      <c r="F1528" s="132">
        <v>2022105.5336</v>
      </c>
      <c r="G1528" s="132">
        <v>171373443.97260001</v>
      </c>
      <c r="H1528" s="130">
        <v>84.75</v>
      </c>
      <c r="I1528" s="133">
        <f t="shared" si="23"/>
        <v>46508427.272799999</v>
      </c>
    </row>
    <row r="1529" spans="1:9" x14ac:dyDescent="0.25">
      <c r="A1529" s="86">
        <v>152</v>
      </c>
      <c r="B1529" s="86">
        <v>23.5</v>
      </c>
      <c r="C1529" s="86">
        <v>3</v>
      </c>
      <c r="D1529" s="86" t="s">
        <v>8</v>
      </c>
      <c r="E1529" s="86" t="s">
        <v>52</v>
      </c>
      <c r="F1529" s="132">
        <v>1559228.0508000001</v>
      </c>
      <c r="G1529" s="132">
        <v>133054127.0016</v>
      </c>
      <c r="H1529" s="130">
        <v>85.3333333333333</v>
      </c>
      <c r="I1529" s="133">
        <f t="shared" si="23"/>
        <v>36641859.193800002</v>
      </c>
    </row>
    <row r="1530" spans="1:9" x14ac:dyDescent="0.25">
      <c r="A1530" s="86">
        <v>152</v>
      </c>
      <c r="B1530" s="86">
        <v>24</v>
      </c>
      <c r="C1530" s="86">
        <v>3</v>
      </c>
      <c r="D1530" s="86" t="s">
        <v>8</v>
      </c>
      <c r="E1530" s="86" t="s">
        <v>52</v>
      </c>
      <c r="F1530" s="132">
        <v>732875.75939999998</v>
      </c>
      <c r="G1530" s="132">
        <v>84280712.331</v>
      </c>
      <c r="H1530" s="130">
        <v>115</v>
      </c>
      <c r="I1530" s="133">
        <f t="shared" si="23"/>
        <v>17589018.2256</v>
      </c>
    </row>
    <row r="1531" spans="1:9" x14ac:dyDescent="0.25">
      <c r="A1531" s="86">
        <v>152</v>
      </c>
      <c r="B1531" s="86">
        <v>24.5</v>
      </c>
      <c r="C1531" s="86">
        <v>3</v>
      </c>
      <c r="D1531" s="86" t="s">
        <v>8</v>
      </c>
      <c r="E1531" s="86" t="s">
        <v>52</v>
      </c>
      <c r="F1531" s="132">
        <v>496560.21220000001</v>
      </c>
      <c r="G1531" s="132">
        <v>51642262.068800002</v>
      </c>
      <c r="H1531" s="130">
        <v>104</v>
      </c>
      <c r="I1531" s="133">
        <f t="shared" si="23"/>
        <v>12165725.198900001</v>
      </c>
    </row>
    <row r="1532" spans="1:9" x14ac:dyDescent="0.25">
      <c r="A1532" s="86">
        <v>152</v>
      </c>
      <c r="B1532" s="86">
        <v>25</v>
      </c>
      <c r="C1532" s="86">
        <v>3</v>
      </c>
      <c r="D1532" s="86" t="s">
        <v>8</v>
      </c>
      <c r="E1532" s="86" t="s">
        <v>52</v>
      </c>
      <c r="F1532" s="132">
        <v>1196247.345</v>
      </c>
      <c r="G1532" s="132">
        <v>149530918.125</v>
      </c>
      <c r="H1532" s="130">
        <v>125</v>
      </c>
      <c r="I1532" s="133">
        <f t="shared" si="23"/>
        <v>29906183.625</v>
      </c>
    </row>
    <row r="1533" spans="1:9" x14ac:dyDescent="0.25">
      <c r="A1533" s="86">
        <v>152</v>
      </c>
      <c r="B1533" s="86">
        <v>28.5</v>
      </c>
      <c r="C1533" s="86">
        <v>3</v>
      </c>
      <c r="D1533" s="86" t="s">
        <v>8</v>
      </c>
      <c r="E1533" s="86" t="s">
        <v>52</v>
      </c>
      <c r="F1533" s="132">
        <v>251017.81140000001</v>
      </c>
      <c r="G1533" s="132">
        <v>46187277.297600001</v>
      </c>
      <c r="H1533" s="130">
        <v>184</v>
      </c>
      <c r="I1533" s="133">
        <f t="shared" si="23"/>
        <v>7154007.6249000002</v>
      </c>
    </row>
    <row r="1534" spans="1:9" x14ac:dyDescent="0.25">
      <c r="A1534" s="86">
        <v>152</v>
      </c>
      <c r="B1534" s="86">
        <v>23</v>
      </c>
      <c r="C1534" s="86">
        <v>4</v>
      </c>
      <c r="D1534" s="86" t="s">
        <v>8</v>
      </c>
      <c r="E1534" s="86" t="s">
        <v>52</v>
      </c>
      <c r="F1534" s="132">
        <v>758289.57510000002</v>
      </c>
      <c r="G1534" s="132">
        <v>63443561.116700001</v>
      </c>
      <c r="H1534" s="130">
        <v>83.6666666666667</v>
      </c>
      <c r="I1534" s="133">
        <f t="shared" si="23"/>
        <v>17440660.227299999</v>
      </c>
    </row>
    <row r="1535" spans="1:9" x14ac:dyDescent="0.25">
      <c r="A1535" s="86">
        <v>152</v>
      </c>
      <c r="B1535" s="86">
        <v>23.5</v>
      </c>
      <c r="C1535" s="86">
        <v>4</v>
      </c>
      <c r="D1535" s="86" t="s">
        <v>8</v>
      </c>
      <c r="E1535" s="86" t="s">
        <v>52</v>
      </c>
      <c r="F1535" s="132">
        <v>519742.68359999999</v>
      </c>
      <c r="G1535" s="132">
        <v>46257098.840400003</v>
      </c>
      <c r="H1535" s="130">
        <v>89</v>
      </c>
      <c r="I1535" s="133">
        <f t="shared" si="23"/>
        <v>12213953.0646</v>
      </c>
    </row>
    <row r="1536" spans="1:9" x14ac:dyDescent="0.25">
      <c r="A1536" s="86">
        <v>152</v>
      </c>
      <c r="B1536" s="86">
        <v>24.5</v>
      </c>
      <c r="C1536" s="86">
        <v>4</v>
      </c>
      <c r="D1536" s="86" t="s">
        <v>8</v>
      </c>
      <c r="E1536" s="86" t="s">
        <v>52</v>
      </c>
      <c r="F1536" s="132">
        <v>496560.21220000001</v>
      </c>
      <c r="G1536" s="132">
        <v>60580345.888400003</v>
      </c>
      <c r="H1536" s="130">
        <v>122</v>
      </c>
      <c r="I1536" s="133">
        <f t="shared" si="23"/>
        <v>12165725.198900001</v>
      </c>
    </row>
    <row r="1537" spans="1:9" x14ac:dyDescent="0.25">
      <c r="A1537" s="86">
        <v>152</v>
      </c>
      <c r="B1537" s="86">
        <v>25</v>
      </c>
      <c r="C1537" s="86">
        <v>4</v>
      </c>
      <c r="D1537" s="86" t="s">
        <v>8</v>
      </c>
      <c r="E1537" s="86" t="s">
        <v>52</v>
      </c>
      <c r="F1537" s="132">
        <v>239249.46900000001</v>
      </c>
      <c r="G1537" s="132">
        <v>28949185.749000002</v>
      </c>
      <c r="H1537" s="130">
        <v>121</v>
      </c>
      <c r="I1537" s="133">
        <f t="shared" si="23"/>
        <v>5981236.7250000006</v>
      </c>
    </row>
    <row r="1538" spans="1:9" x14ac:dyDescent="0.25">
      <c r="A1538" s="86">
        <v>152</v>
      </c>
      <c r="B1538" s="86">
        <v>25.5</v>
      </c>
      <c r="C1538" s="86">
        <v>4</v>
      </c>
      <c r="D1538" s="86" t="s">
        <v>8</v>
      </c>
      <c r="E1538" s="86" t="s">
        <v>52</v>
      </c>
      <c r="F1538" s="132">
        <v>722490.34770000004</v>
      </c>
      <c r="G1538" s="132">
        <v>91997104.273800001</v>
      </c>
      <c r="H1538" s="130">
        <v>127.333333333333</v>
      </c>
      <c r="I1538" s="133">
        <f t="shared" si="23"/>
        <v>18423503.866350003</v>
      </c>
    </row>
    <row r="1539" spans="1:9" x14ac:dyDescent="0.25">
      <c r="A1539" s="86">
        <v>152</v>
      </c>
      <c r="B1539" s="86">
        <v>28</v>
      </c>
      <c r="C1539" s="86">
        <v>4</v>
      </c>
      <c r="D1539" s="86" t="s">
        <v>8</v>
      </c>
      <c r="E1539" s="86" t="s">
        <v>52</v>
      </c>
      <c r="F1539" s="132">
        <v>230318.09039999999</v>
      </c>
      <c r="G1539" s="132">
        <v>40305665.82</v>
      </c>
      <c r="H1539" s="130">
        <v>175</v>
      </c>
      <c r="I1539" s="133">
        <f t="shared" ref="I1539:I1602" si="24">B1539*F1539</f>
        <v>6448906.5311999992</v>
      </c>
    </row>
    <row r="1540" spans="1:9" x14ac:dyDescent="0.25">
      <c r="A1540" s="86">
        <v>152</v>
      </c>
      <c r="B1540" s="86">
        <v>25.5</v>
      </c>
      <c r="C1540" s="86">
        <v>5</v>
      </c>
      <c r="D1540" s="86" t="s">
        <v>8</v>
      </c>
      <c r="E1540" s="86" t="s">
        <v>52</v>
      </c>
      <c r="F1540" s="132">
        <v>481660.23180000001</v>
      </c>
      <c r="G1540" s="132">
        <v>61652509.670400001</v>
      </c>
      <c r="H1540" s="130">
        <v>128</v>
      </c>
      <c r="I1540" s="133">
        <f t="shared" si="24"/>
        <v>12282335.9109</v>
      </c>
    </row>
    <row r="1541" spans="1:9" x14ac:dyDescent="0.25">
      <c r="A1541" s="86">
        <v>152</v>
      </c>
      <c r="B1541" s="86">
        <v>26.5</v>
      </c>
      <c r="C1541" s="86">
        <v>5</v>
      </c>
      <c r="D1541" s="86" t="s">
        <v>8</v>
      </c>
      <c r="E1541" s="86" t="s">
        <v>52</v>
      </c>
      <c r="F1541" s="132">
        <v>233322.8884</v>
      </c>
      <c r="G1541" s="132">
        <v>34531787.483199999</v>
      </c>
      <c r="H1541" s="130">
        <v>148</v>
      </c>
      <c r="I1541" s="133">
        <f t="shared" si="24"/>
        <v>6183056.5426000003</v>
      </c>
    </row>
    <row r="1542" spans="1:9" x14ac:dyDescent="0.25">
      <c r="A1542" s="86">
        <v>152</v>
      </c>
      <c r="B1542" s="86">
        <v>26.5</v>
      </c>
      <c r="C1542" s="86">
        <v>6</v>
      </c>
      <c r="D1542" s="86" t="s">
        <v>8</v>
      </c>
      <c r="E1542" s="86" t="s">
        <v>52</v>
      </c>
      <c r="F1542" s="132">
        <v>466645.77679999999</v>
      </c>
      <c r="G1542" s="132">
        <v>63930471.421599999</v>
      </c>
      <c r="H1542" s="130">
        <v>137</v>
      </c>
      <c r="I1542" s="133">
        <f t="shared" si="24"/>
        <v>12366113.085200001</v>
      </c>
    </row>
    <row r="1543" spans="1:9" x14ac:dyDescent="0.25">
      <c r="A1543" s="86">
        <v>152</v>
      </c>
      <c r="B1543" s="86">
        <v>27.5</v>
      </c>
      <c r="C1543" s="86">
        <v>6</v>
      </c>
      <c r="D1543" s="86" t="s">
        <v>8</v>
      </c>
      <c r="E1543" s="86" t="s">
        <v>52</v>
      </c>
      <c r="F1543" s="132">
        <v>230866.58470000001</v>
      </c>
      <c r="G1543" s="132">
        <v>42710318.169500001</v>
      </c>
      <c r="H1543" s="130">
        <v>185</v>
      </c>
      <c r="I1543" s="133">
        <f t="shared" si="24"/>
        <v>6348831.0792500004</v>
      </c>
    </row>
    <row r="1544" spans="1:9" x14ac:dyDescent="0.25">
      <c r="A1544" s="86">
        <v>152</v>
      </c>
      <c r="B1544" s="86">
        <v>28</v>
      </c>
      <c r="C1544" s="86">
        <v>6</v>
      </c>
      <c r="D1544" s="86" t="s">
        <v>8</v>
      </c>
      <c r="E1544" s="86" t="s">
        <v>52</v>
      </c>
      <c r="F1544" s="132">
        <v>460636.18079999997</v>
      </c>
      <c r="G1544" s="132">
        <v>87520874.351999998</v>
      </c>
      <c r="H1544" s="130">
        <v>190</v>
      </c>
      <c r="I1544" s="133">
        <f t="shared" si="24"/>
        <v>12897813.062399998</v>
      </c>
    </row>
    <row r="1545" spans="1:9" x14ac:dyDescent="0.25">
      <c r="A1545" s="86">
        <v>152</v>
      </c>
      <c r="B1545" s="86">
        <v>29</v>
      </c>
      <c r="C1545" s="86">
        <v>6</v>
      </c>
      <c r="D1545" s="86" t="s">
        <v>8</v>
      </c>
      <c r="E1545" s="86" t="s">
        <v>52</v>
      </c>
      <c r="F1545" s="132">
        <v>231853.87460000001</v>
      </c>
      <c r="G1545" s="132">
        <v>48689313.666000001</v>
      </c>
      <c r="H1545" s="130">
        <v>210</v>
      </c>
      <c r="I1545" s="133">
        <f t="shared" si="24"/>
        <v>6723762.3634000001</v>
      </c>
    </row>
    <row r="1546" spans="1:9" x14ac:dyDescent="0.25">
      <c r="A1546" s="86">
        <v>152</v>
      </c>
      <c r="B1546" s="86">
        <v>30</v>
      </c>
      <c r="C1546" s="86">
        <v>6</v>
      </c>
      <c r="D1546" s="86" t="s">
        <v>8</v>
      </c>
      <c r="E1546" s="86" t="s">
        <v>52</v>
      </c>
      <c r="F1546" s="132">
        <v>228398.36009999999</v>
      </c>
      <c r="G1546" s="132">
        <v>54130411.343699999</v>
      </c>
      <c r="H1546" s="130">
        <v>237</v>
      </c>
      <c r="I1546" s="133">
        <f t="shared" si="24"/>
        <v>6851950.8029999994</v>
      </c>
    </row>
    <row r="1547" spans="1:9" x14ac:dyDescent="0.25">
      <c r="A1547" s="86">
        <v>152</v>
      </c>
      <c r="B1547" s="86">
        <v>21</v>
      </c>
      <c r="C1547" s="86">
        <v>2</v>
      </c>
      <c r="D1547" s="86" t="s">
        <v>9</v>
      </c>
      <c r="E1547" s="86" t="s">
        <v>52</v>
      </c>
      <c r="F1547" s="132">
        <v>2535049.1970000002</v>
      </c>
      <c r="G1547" s="132">
        <v>195198788.169</v>
      </c>
      <c r="H1547" s="130">
        <v>77</v>
      </c>
      <c r="I1547" s="133">
        <f t="shared" si="24"/>
        <v>53236033.137000002</v>
      </c>
    </row>
    <row r="1548" spans="1:9" x14ac:dyDescent="0.25">
      <c r="A1548" s="86">
        <v>152</v>
      </c>
      <c r="B1548" s="86">
        <v>21.5</v>
      </c>
      <c r="C1548" s="86">
        <v>2</v>
      </c>
      <c r="D1548" s="86" t="s">
        <v>9</v>
      </c>
      <c r="E1548" s="86" t="s">
        <v>52</v>
      </c>
      <c r="F1548" s="132">
        <v>3116922.9084000001</v>
      </c>
      <c r="G1548" s="132">
        <v>268055370.12239999</v>
      </c>
      <c r="H1548" s="130">
        <v>86</v>
      </c>
      <c r="I1548" s="133">
        <f t="shared" si="24"/>
        <v>67013842.530600004</v>
      </c>
    </row>
    <row r="1549" spans="1:9" x14ac:dyDescent="0.25">
      <c r="A1549" s="86">
        <v>152</v>
      </c>
      <c r="B1549" s="86">
        <v>23</v>
      </c>
      <c r="C1549" s="86">
        <v>2</v>
      </c>
      <c r="D1549" s="86" t="s">
        <v>9</v>
      </c>
      <c r="E1549" s="86" t="s">
        <v>52</v>
      </c>
      <c r="F1549" s="132">
        <v>1516579.1502</v>
      </c>
      <c r="G1549" s="132">
        <v>121326332.016</v>
      </c>
      <c r="H1549" s="130">
        <v>80</v>
      </c>
      <c r="I1549" s="133">
        <f t="shared" si="24"/>
        <v>34881320.454599999</v>
      </c>
    </row>
    <row r="1550" spans="1:9" x14ac:dyDescent="0.25">
      <c r="A1550" s="86">
        <v>152</v>
      </c>
      <c r="B1550" s="86">
        <v>24</v>
      </c>
      <c r="C1550" s="86">
        <v>2</v>
      </c>
      <c r="D1550" s="86" t="s">
        <v>9</v>
      </c>
      <c r="E1550" s="86" t="s">
        <v>52</v>
      </c>
      <c r="F1550" s="132">
        <v>1221459.5989999999</v>
      </c>
      <c r="G1550" s="132">
        <v>147796611.479</v>
      </c>
      <c r="H1550" s="130">
        <v>121</v>
      </c>
      <c r="I1550" s="133">
        <f t="shared" si="24"/>
        <v>29315030.375999998</v>
      </c>
    </row>
    <row r="1551" spans="1:9" x14ac:dyDescent="0.25">
      <c r="A1551" s="86">
        <v>152</v>
      </c>
      <c r="B1551" s="86">
        <v>24.5</v>
      </c>
      <c r="C1551" s="86">
        <v>2</v>
      </c>
      <c r="D1551" s="86" t="s">
        <v>9</v>
      </c>
      <c r="E1551" s="86" t="s">
        <v>52</v>
      </c>
      <c r="F1551" s="132">
        <v>496560.21220000001</v>
      </c>
      <c r="G1551" s="132">
        <v>66539068.434799999</v>
      </c>
      <c r="H1551" s="130">
        <v>134</v>
      </c>
      <c r="I1551" s="133">
        <f t="shared" si="24"/>
        <v>12165725.198900001</v>
      </c>
    </row>
    <row r="1552" spans="1:9" x14ac:dyDescent="0.25">
      <c r="A1552" s="86">
        <v>152</v>
      </c>
      <c r="B1552" s="86">
        <v>26.5</v>
      </c>
      <c r="C1552" s="86">
        <v>2</v>
      </c>
      <c r="D1552" s="86" t="s">
        <v>9</v>
      </c>
      <c r="E1552" s="86" t="s">
        <v>52</v>
      </c>
      <c r="F1552" s="132">
        <v>933291.55359999998</v>
      </c>
      <c r="G1552" s="132">
        <v>148393357.02239999</v>
      </c>
      <c r="H1552" s="130">
        <v>159</v>
      </c>
      <c r="I1552" s="133">
        <f t="shared" si="24"/>
        <v>24732226.170400001</v>
      </c>
    </row>
    <row r="1553" spans="1:9" x14ac:dyDescent="0.25">
      <c r="A1553" s="86">
        <v>152</v>
      </c>
      <c r="B1553" s="86">
        <v>27.5</v>
      </c>
      <c r="C1553" s="86">
        <v>2</v>
      </c>
      <c r="D1553" s="86" t="s">
        <v>9</v>
      </c>
      <c r="E1553" s="86" t="s">
        <v>52</v>
      </c>
      <c r="F1553" s="132">
        <v>461733.16940000001</v>
      </c>
      <c r="G1553" s="132">
        <v>88652768.524800003</v>
      </c>
      <c r="H1553" s="130">
        <v>192</v>
      </c>
      <c r="I1553" s="133">
        <f t="shared" si="24"/>
        <v>12697662.158500001</v>
      </c>
    </row>
    <row r="1554" spans="1:9" x14ac:dyDescent="0.25">
      <c r="A1554" s="86">
        <v>152</v>
      </c>
      <c r="B1554" s="86">
        <v>28</v>
      </c>
      <c r="C1554" s="86">
        <v>2</v>
      </c>
      <c r="D1554" s="86" t="s">
        <v>9</v>
      </c>
      <c r="E1554" s="86" t="s">
        <v>52</v>
      </c>
      <c r="F1554" s="132">
        <v>230318.09039999999</v>
      </c>
      <c r="G1554" s="132">
        <v>47215208.531999998</v>
      </c>
      <c r="H1554" s="130">
        <v>205</v>
      </c>
      <c r="I1554" s="133">
        <f t="shared" si="24"/>
        <v>6448906.5311999992</v>
      </c>
    </row>
    <row r="1555" spans="1:9" x14ac:dyDescent="0.25">
      <c r="A1555" s="86">
        <v>152</v>
      </c>
      <c r="B1555" s="86">
        <v>23</v>
      </c>
      <c r="C1555" s="86">
        <v>3</v>
      </c>
      <c r="D1555" s="86" t="s">
        <v>9</v>
      </c>
      <c r="E1555" s="86" t="s">
        <v>52</v>
      </c>
      <c r="F1555" s="132">
        <v>2022105.5336</v>
      </c>
      <c r="G1555" s="132">
        <v>214343186.5616</v>
      </c>
      <c r="H1555" s="130">
        <v>106</v>
      </c>
      <c r="I1555" s="133">
        <f t="shared" si="24"/>
        <v>46508427.272799999</v>
      </c>
    </row>
    <row r="1556" spans="1:9" x14ac:dyDescent="0.25">
      <c r="A1556" s="86">
        <v>152</v>
      </c>
      <c r="B1556" s="86">
        <v>23.5</v>
      </c>
      <c r="C1556" s="86">
        <v>3</v>
      </c>
      <c r="D1556" s="86" t="s">
        <v>9</v>
      </c>
      <c r="E1556" s="86" t="s">
        <v>52</v>
      </c>
      <c r="F1556" s="132">
        <v>2598713.4180000001</v>
      </c>
      <c r="G1556" s="132">
        <v>327437890.66799998</v>
      </c>
      <c r="H1556" s="130">
        <v>126</v>
      </c>
      <c r="I1556" s="133">
        <f t="shared" si="24"/>
        <v>61069765.322999999</v>
      </c>
    </row>
    <row r="1557" spans="1:9" x14ac:dyDescent="0.25">
      <c r="A1557" s="86">
        <v>152</v>
      </c>
      <c r="B1557" s="86">
        <v>24</v>
      </c>
      <c r="C1557" s="86">
        <v>3</v>
      </c>
      <c r="D1557" s="86" t="s">
        <v>9</v>
      </c>
      <c r="E1557" s="86" t="s">
        <v>52</v>
      </c>
      <c r="F1557" s="132">
        <v>4397254.5564000001</v>
      </c>
      <c r="G1557" s="132">
        <v>544038105.39460003</v>
      </c>
      <c r="H1557" s="130">
        <v>123.722222222222</v>
      </c>
      <c r="I1557" s="133">
        <f t="shared" si="24"/>
        <v>105534109.3536</v>
      </c>
    </row>
    <row r="1558" spans="1:9" x14ac:dyDescent="0.25">
      <c r="A1558" s="86">
        <v>152</v>
      </c>
      <c r="B1558" s="86">
        <v>24.5</v>
      </c>
      <c r="C1558" s="86">
        <v>3</v>
      </c>
      <c r="D1558" s="86" t="s">
        <v>9</v>
      </c>
      <c r="E1558" s="86" t="s">
        <v>52</v>
      </c>
      <c r="F1558" s="132">
        <v>993120.42440000002</v>
      </c>
      <c r="G1558" s="132">
        <v>121160691.77680001</v>
      </c>
      <c r="H1558" s="130">
        <v>122</v>
      </c>
      <c r="I1558" s="133">
        <f t="shared" si="24"/>
        <v>24331450.397800002</v>
      </c>
    </row>
    <row r="1559" spans="1:9" x14ac:dyDescent="0.25">
      <c r="A1559" s="86">
        <v>152</v>
      </c>
      <c r="B1559" s="86">
        <v>25</v>
      </c>
      <c r="C1559" s="86">
        <v>3</v>
      </c>
      <c r="D1559" s="86" t="s">
        <v>9</v>
      </c>
      <c r="E1559" s="86" t="s">
        <v>52</v>
      </c>
      <c r="F1559" s="132">
        <v>1674746.2830000001</v>
      </c>
      <c r="G1559" s="132">
        <v>196184564.58000001</v>
      </c>
      <c r="H1559" s="130">
        <v>117.142857142857</v>
      </c>
      <c r="I1559" s="133">
        <f t="shared" si="24"/>
        <v>41868657.075000003</v>
      </c>
    </row>
    <row r="1560" spans="1:9" x14ac:dyDescent="0.25">
      <c r="A1560" s="86">
        <v>152</v>
      </c>
      <c r="B1560" s="86">
        <v>26.5</v>
      </c>
      <c r="C1560" s="86">
        <v>3</v>
      </c>
      <c r="D1560" s="86" t="s">
        <v>9</v>
      </c>
      <c r="E1560" s="86" t="s">
        <v>52</v>
      </c>
      <c r="F1560" s="132">
        <v>1166614.442</v>
      </c>
      <c r="G1560" s="132">
        <v>172658937.41600001</v>
      </c>
      <c r="H1560" s="130">
        <v>148</v>
      </c>
      <c r="I1560" s="133">
        <f t="shared" si="24"/>
        <v>30915282.713</v>
      </c>
    </row>
    <row r="1561" spans="1:9" x14ac:dyDescent="0.25">
      <c r="A1561" s="86">
        <v>152</v>
      </c>
      <c r="B1561" s="86">
        <v>25.5</v>
      </c>
      <c r="C1561" s="86">
        <v>4</v>
      </c>
      <c r="D1561" s="86" t="s">
        <v>9</v>
      </c>
      <c r="E1561" s="86" t="s">
        <v>52</v>
      </c>
      <c r="F1561" s="132">
        <v>722490.34770000004</v>
      </c>
      <c r="G1561" s="132">
        <v>98981177.634900004</v>
      </c>
      <c r="H1561" s="130">
        <v>137</v>
      </c>
      <c r="I1561" s="133">
        <f t="shared" si="24"/>
        <v>18423503.866350003</v>
      </c>
    </row>
    <row r="1562" spans="1:9" x14ac:dyDescent="0.25">
      <c r="A1562" s="86">
        <v>152</v>
      </c>
      <c r="B1562" s="86">
        <v>26</v>
      </c>
      <c r="C1562" s="86">
        <v>4</v>
      </c>
      <c r="D1562" s="86" t="s">
        <v>9</v>
      </c>
      <c r="E1562" s="86" t="s">
        <v>52</v>
      </c>
      <c r="F1562" s="132">
        <v>2382044.9279999998</v>
      </c>
      <c r="G1562" s="132">
        <v>316335566.43839997</v>
      </c>
      <c r="H1562" s="130">
        <v>132.80000000000001</v>
      </c>
      <c r="I1562" s="133">
        <f t="shared" si="24"/>
        <v>61933168.127999999</v>
      </c>
    </row>
    <row r="1563" spans="1:9" x14ac:dyDescent="0.25">
      <c r="A1563" s="86">
        <v>152</v>
      </c>
      <c r="B1563" s="86">
        <v>27</v>
      </c>
      <c r="C1563" s="86">
        <v>4</v>
      </c>
      <c r="D1563" s="86" t="s">
        <v>9</v>
      </c>
      <c r="E1563" s="86" t="s">
        <v>52</v>
      </c>
      <c r="F1563" s="132">
        <v>746289.69180000003</v>
      </c>
      <c r="G1563" s="132">
        <v>108212005.311</v>
      </c>
      <c r="H1563" s="130">
        <v>145</v>
      </c>
      <c r="I1563" s="133">
        <f t="shared" si="24"/>
        <v>20149821.678600002</v>
      </c>
    </row>
    <row r="1564" spans="1:9" x14ac:dyDescent="0.25">
      <c r="A1564" s="86">
        <v>152</v>
      </c>
      <c r="B1564" s="86">
        <v>24.5</v>
      </c>
      <c r="C1564" s="86">
        <v>5</v>
      </c>
      <c r="D1564" s="86" t="s">
        <v>9</v>
      </c>
      <c r="E1564" s="86" t="s">
        <v>52</v>
      </c>
      <c r="F1564" s="132">
        <v>248280.1061</v>
      </c>
      <c r="G1564" s="132">
        <v>27062531.5649</v>
      </c>
      <c r="H1564" s="130">
        <v>109</v>
      </c>
      <c r="I1564" s="133">
        <f t="shared" si="24"/>
        <v>6082862.5994500006</v>
      </c>
    </row>
    <row r="1565" spans="1:9" x14ac:dyDescent="0.25">
      <c r="A1565" s="86">
        <v>152</v>
      </c>
      <c r="B1565" s="86">
        <v>25.5</v>
      </c>
      <c r="C1565" s="86">
        <v>5</v>
      </c>
      <c r="D1565" s="86" t="s">
        <v>9</v>
      </c>
      <c r="E1565" s="86" t="s">
        <v>52</v>
      </c>
      <c r="F1565" s="132">
        <v>1444980.6954000001</v>
      </c>
      <c r="G1565" s="132">
        <v>200852316.66060001</v>
      </c>
      <c r="H1565" s="130">
        <v>139</v>
      </c>
      <c r="I1565" s="133">
        <f t="shared" si="24"/>
        <v>36847007.732700005</v>
      </c>
    </row>
    <row r="1566" spans="1:9" x14ac:dyDescent="0.25">
      <c r="A1566" s="86">
        <v>152</v>
      </c>
      <c r="B1566" s="86">
        <v>27</v>
      </c>
      <c r="C1566" s="86">
        <v>5</v>
      </c>
      <c r="D1566" s="86" t="s">
        <v>9</v>
      </c>
      <c r="E1566" s="86" t="s">
        <v>52</v>
      </c>
      <c r="F1566" s="132">
        <v>746289.69180000003</v>
      </c>
      <c r="G1566" s="132">
        <v>111943453.77</v>
      </c>
      <c r="H1566" s="130">
        <v>150</v>
      </c>
      <c r="I1566" s="133">
        <f t="shared" si="24"/>
        <v>20149821.678600002</v>
      </c>
    </row>
    <row r="1567" spans="1:9" x14ac:dyDescent="0.25">
      <c r="A1567" s="86">
        <v>152</v>
      </c>
      <c r="B1567" s="86">
        <v>27.5</v>
      </c>
      <c r="C1567" s="86">
        <v>5</v>
      </c>
      <c r="D1567" s="86" t="s">
        <v>9</v>
      </c>
      <c r="E1567" s="86" t="s">
        <v>52</v>
      </c>
      <c r="F1567" s="132">
        <v>461733.16940000001</v>
      </c>
      <c r="G1567" s="132">
        <v>73877307.104000002</v>
      </c>
      <c r="H1567" s="130">
        <v>160</v>
      </c>
      <c r="I1567" s="133">
        <f t="shared" si="24"/>
        <v>12697662.158500001</v>
      </c>
    </row>
    <row r="1568" spans="1:9" x14ac:dyDescent="0.25">
      <c r="A1568" s="86">
        <v>152</v>
      </c>
      <c r="B1568" s="86">
        <v>26.5</v>
      </c>
      <c r="C1568" s="86">
        <v>6</v>
      </c>
      <c r="D1568" s="86" t="s">
        <v>9</v>
      </c>
      <c r="E1568" s="86" t="s">
        <v>52</v>
      </c>
      <c r="F1568" s="132">
        <v>933291.55359999998</v>
      </c>
      <c r="G1568" s="132">
        <v>145593482.36160001</v>
      </c>
      <c r="H1568" s="130">
        <v>156</v>
      </c>
      <c r="I1568" s="133">
        <f t="shared" si="24"/>
        <v>24732226.170400001</v>
      </c>
    </row>
    <row r="1569" spans="1:9" x14ac:dyDescent="0.25">
      <c r="A1569" s="86">
        <v>152</v>
      </c>
      <c r="B1569" s="86">
        <v>27.5</v>
      </c>
      <c r="C1569" s="86">
        <v>6</v>
      </c>
      <c r="D1569" s="86" t="s">
        <v>9</v>
      </c>
      <c r="E1569" s="86" t="s">
        <v>52</v>
      </c>
      <c r="F1569" s="132">
        <v>692599.75410000002</v>
      </c>
      <c r="G1569" s="132">
        <v>93500966.803499997</v>
      </c>
      <c r="H1569" s="130">
        <v>135</v>
      </c>
      <c r="I1569" s="133">
        <f t="shared" si="24"/>
        <v>19046493.237750001</v>
      </c>
    </row>
    <row r="1570" spans="1:9" x14ac:dyDescent="0.25">
      <c r="A1570" s="86">
        <v>152</v>
      </c>
      <c r="B1570" s="86">
        <v>28</v>
      </c>
      <c r="C1570" s="86">
        <v>6</v>
      </c>
      <c r="D1570" s="86" t="s">
        <v>9</v>
      </c>
      <c r="E1570" s="86" t="s">
        <v>52</v>
      </c>
      <c r="F1570" s="132">
        <v>230318.09039999999</v>
      </c>
      <c r="G1570" s="132">
        <v>40766302.000799999</v>
      </c>
      <c r="H1570" s="130">
        <v>177</v>
      </c>
      <c r="I1570" s="133">
        <f t="shared" si="24"/>
        <v>6448906.5311999992</v>
      </c>
    </row>
    <row r="1571" spans="1:9" x14ac:dyDescent="0.25">
      <c r="A1571" s="86">
        <v>152</v>
      </c>
      <c r="B1571" s="86">
        <v>29</v>
      </c>
      <c r="C1571" s="86">
        <v>6</v>
      </c>
      <c r="D1571" s="86" t="s">
        <v>9</v>
      </c>
      <c r="E1571" s="86" t="s">
        <v>52</v>
      </c>
      <c r="F1571" s="132">
        <v>463707.74920000002</v>
      </c>
      <c r="G1571" s="132">
        <v>95060088.585999995</v>
      </c>
      <c r="H1571" s="130">
        <v>205</v>
      </c>
      <c r="I1571" s="133">
        <f t="shared" si="24"/>
        <v>13447524.7268</v>
      </c>
    </row>
    <row r="1572" spans="1:9" x14ac:dyDescent="0.25">
      <c r="A1572" s="86">
        <v>152</v>
      </c>
      <c r="B1572" s="86">
        <v>31.5</v>
      </c>
      <c r="C1572" s="86">
        <v>6</v>
      </c>
      <c r="D1572" s="86" t="s">
        <v>9</v>
      </c>
      <c r="E1572" s="86" t="s">
        <v>52</v>
      </c>
      <c r="F1572" s="132">
        <v>231853.87460000001</v>
      </c>
      <c r="G1572" s="132">
        <v>60282007.395999998</v>
      </c>
      <c r="H1572" s="130">
        <v>260</v>
      </c>
      <c r="I1572" s="133">
        <f t="shared" si="24"/>
        <v>7303397.0499</v>
      </c>
    </row>
    <row r="1573" spans="1:9" x14ac:dyDescent="0.25">
      <c r="A1573" s="86">
        <v>152</v>
      </c>
      <c r="B1573" s="86">
        <v>26.5</v>
      </c>
      <c r="C1573" s="86">
        <v>7</v>
      </c>
      <c r="D1573" s="86" t="s">
        <v>9</v>
      </c>
      <c r="E1573" s="86" t="s">
        <v>52</v>
      </c>
      <c r="F1573" s="132">
        <v>933291.55359999998</v>
      </c>
      <c r="G1573" s="132">
        <v>137193858.37920001</v>
      </c>
      <c r="H1573" s="130">
        <v>147</v>
      </c>
      <c r="I1573" s="133">
        <f t="shared" si="24"/>
        <v>24732226.170400001</v>
      </c>
    </row>
    <row r="1574" spans="1:9" x14ac:dyDescent="0.25">
      <c r="A1574" s="86">
        <v>152</v>
      </c>
      <c r="B1574" s="86">
        <v>28</v>
      </c>
      <c r="C1574" s="86">
        <v>7</v>
      </c>
      <c r="D1574" s="86" t="s">
        <v>9</v>
      </c>
      <c r="E1574" s="86" t="s">
        <v>52</v>
      </c>
      <c r="F1574" s="132">
        <v>230318.09039999999</v>
      </c>
      <c r="G1574" s="132">
        <v>41226938.181599997</v>
      </c>
      <c r="H1574" s="130">
        <v>179</v>
      </c>
      <c r="I1574" s="133">
        <f t="shared" si="24"/>
        <v>6448906.5311999992</v>
      </c>
    </row>
    <row r="1575" spans="1:9" x14ac:dyDescent="0.25">
      <c r="A1575" s="86">
        <v>152</v>
      </c>
      <c r="B1575" s="86">
        <v>30</v>
      </c>
      <c r="C1575" s="86">
        <v>7</v>
      </c>
      <c r="D1575" s="86" t="s">
        <v>9</v>
      </c>
      <c r="E1575" s="86" t="s">
        <v>52</v>
      </c>
      <c r="F1575" s="132">
        <v>228398.36009999999</v>
      </c>
      <c r="G1575" s="132">
        <v>49334045.781599998</v>
      </c>
      <c r="H1575" s="130">
        <v>216</v>
      </c>
      <c r="I1575" s="133">
        <f t="shared" si="24"/>
        <v>6851950.8029999994</v>
      </c>
    </row>
    <row r="1576" spans="1:9" x14ac:dyDescent="0.25">
      <c r="A1576" s="86">
        <v>152</v>
      </c>
      <c r="B1576" s="86">
        <v>29</v>
      </c>
      <c r="C1576" s="86">
        <v>8</v>
      </c>
      <c r="D1576" s="86" t="s">
        <v>9</v>
      </c>
      <c r="E1576" s="86" t="s">
        <v>52</v>
      </c>
      <c r="F1576" s="132">
        <v>231853.87460000001</v>
      </c>
      <c r="G1576" s="132">
        <v>41269989.678800002</v>
      </c>
      <c r="H1576" s="130">
        <v>178</v>
      </c>
      <c r="I1576" s="133">
        <f t="shared" si="24"/>
        <v>6723762.3634000001</v>
      </c>
    </row>
    <row r="1577" spans="1:9" x14ac:dyDescent="0.25">
      <c r="A1577" s="86">
        <v>152</v>
      </c>
      <c r="B1577" s="86">
        <v>29.5</v>
      </c>
      <c r="C1577" s="86">
        <v>8</v>
      </c>
      <c r="D1577" s="86" t="s">
        <v>9</v>
      </c>
      <c r="E1577" s="86" t="s">
        <v>52</v>
      </c>
      <c r="F1577" s="132">
        <v>231853.87460000001</v>
      </c>
      <c r="G1577" s="132">
        <v>41965551.302599996</v>
      </c>
      <c r="H1577" s="130">
        <v>181</v>
      </c>
      <c r="I1577" s="133">
        <f t="shared" si="24"/>
        <v>6839689.3007000005</v>
      </c>
    </row>
    <row r="1578" spans="1:9" x14ac:dyDescent="0.25">
      <c r="A1578" s="86">
        <v>152</v>
      </c>
      <c r="B1578" s="86">
        <v>13.5</v>
      </c>
      <c r="C1578" s="86">
        <v>1</v>
      </c>
      <c r="D1578" s="86" t="s">
        <v>8</v>
      </c>
      <c r="E1578" s="86" t="s">
        <v>10</v>
      </c>
      <c r="F1578" s="132">
        <v>341495.6165</v>
      </c>
      <c r="G1578" s="132">
        <v>4780938.6310000001</v>
      </c>
      <c r="H1578" s="130">
        <v>14</v>
      </c>
      <c r="I1578" s="133">
        <f t="shared" si="24"/>
        <v>4610190.8227500003</v>
      </c>
    </row>
    <row r="1579" spans="1:9" x14ac:dyDescent="0.25">
      <c r="A1579" s="86">
        <v>152</v>
      </c>
      <c r="B1579" s="86">
        <v>15</v>
      </c>
      <c r="C1579" s="86">
        <v>1</v>
      </c>
      <c r="D1579" s="86" t="s">
        <v>8</v>
      </c>
      <c r="E1579" s="86" t="s">
        <v>10</v>
      </c>
      <c r="F1579" s="132">
        <v>600682.03319999995</v>
      </c>
      <c r="G1579" s="132">
        <v>13215004.7304</v>
      </c>
      <c r="H1579" s="130">
        <v>22</v>
      </c>
      <c r="I1579" s="133">
        <f t="shared" si="24"/>
        <v>9010230.4979999997</v>
      </c>
    </row>
    <row r="1580" spans="1:9" x14ac:dyDescent="0.25">
      <c r="A1580" s="86">
        <v>152</v>
      </c>
      <c r="B1580" s="86">
        <v>15.5</v>
      </c>
      <c r="C1580" s="86">
        <v>1</v>
      </c>
      <c r="D1580" s="86" t="s">
        <v>8</v>
      </c>
      <c r="E1580" s="86" t="s">
        <v>10</v>
      </c>
      <c r="F1580" s="132">
        <v>1201364.0663999999</v>
      </c>
      <c r="G1580" s="132">
        <v>31836147.759599999</v>
      </c>
      <c r="H1580" s="130">
        <v>26.5</v>
      </c>
      <c r="I1580" s="133">
        <f t="shared" si="24"/>
        <v>18621143.029199999</v>
      </c>
    </row>
    <row r="1581" spans="1:9" x14ac:dyDescent="0.25">
      <c r="A1581" s="86">
        <v>152</v>
      </c>
      <c r="B1581" s="86">
        <v>16</v>
      </c>
      <c r="C1581" s="86">
        <v>1</v>
      </c>
      <c r="D1581" s="86" t="s">
        <v>8</v>
      </c>
      <c r="E1581" s="86" t="s">
        <v>10</v>
      </c>
      <c r="F1581" s="132">
        <v>777559.24979999999</v>
      </c>
      <c r="G1581" s="132">
        <v>23326777.493999999</v>
      </c>
      <c r="H1581" s="130">
        <v>30</v>
      </c>
      <c r="I1581" s="133">
        <f t="shared" si="24"/>
        <v>12440947.9968</v>
      </c>
    </row>
    <row r="1582" spans="1:9" x14ac:dyDescent="0.25">
      <c r="A1582" s="86">
        <v>152</v>
      </c>
      <c r="B1582" s="86">
        <v>16.5</v>
      </c>
      <c r="C1582" s="86">
        <v>1</v>
      </c>
      <c r="D1582" s="86" t="s">
        <v>8</v>
      </c>
      <c r="E1582" s="86" t="s">
        <v>10</v>
      </c>
      <c r="F1582" s="132">
        <v>2139338.6927999998</v>
      </c>
      <c r="G1582" s="132">
        <v>67924003.496399999</v>
      </c>
      <c r="H1582" s="130">
        <v>31.75</v>
      </c>
      <c r="I1582" s="133">
        <f t="shared" si="24"/>
        <v>35299088.431199998</v>
      </c>
    </row>
    <row r="1583" spans="1:9" x14ac:dyDescent="0.25">
      <c r="A1583" s="86">
        <v>152</v>
      </c>
      <c r="B1583" s="86">
        <v>17</v>
      </c>
      <c r="C1583" s="86">
        <v>1</v>
      </c>
      <c r="D1583" s="86" t="s">
        <v>8</v>
      </c>
      <c r="E1583" s="86" t="s">
        <v>10</v>
      </c>
      <c r="F1583" s="132">
        <v>1555118.4996</v>
      </c>
      <c r="G1583" s="132">
        <v>59872062.2346</v>
      </c>
      <c r="H1583" s="130">
        <v>38.5</v>
      </c>
      <c r="I1583" s="133">
        <f t="shared" si="24"/>
        <v>26437014.4932</v>
      </c>
    </row>
    <row r="1584" spans="1:9" x14ac:dyDescent="0.25">
      <c r="A1584" s="86">
        <v>152</v>
      </c>
      <c r="B1584" s="86">
        <v>17.5</v>
      </c>
      <c r="C1584" s="86">
        <v>1</v>
      </c>
      <c r="D1584" s="86" t="s">
        <v>8</v>
      </c>
      <c r="E1584" s="86" t="s">
        <v>10</v>
      </c>
      <c r="F1584" s="132">
        <v>1501705.0830000001</v>
      </c>
      <c r="G1584" s="132">
        <v>58266157.220399998</v>
      </c>
      <c r="H1584" s="130">
        <v>38.799999999999997</v>
      </c>
      <c r="I1584" s="133">
        <f t="shared" si="24"/>
        <v>26279838.952500001</v>
      </c>
    </row>
    <row r="1585" spans="1:9" x14ac:dyDescent="0.25">
      <c r="A1585" s="86">
        <v>152</v>
      </c>
      <c r="B1585" s="86">
        <v>18</v>
      </c>
      <c r="C1585" s="86">
        <v>1</v>
      </c>
      <c r="D1585" s="86" t="s">
        <v>8</v>
      </c>
      <c r="E1585" s="86" t="s">
        <v>10</v>
      </c>
      <c r="F1585" s="132">
        <v>2933860.1423999998</v>
      </c>
      <c r="G1585" s="132">
        <v>122977637.6356</v>
      </c>
      <c r="H1585" s="130">
        <v>41.9166666666667</v>
      </c>
      <c r="I1585" s="133">
        <f t="shared" si="24"/>
        <v>52809482.563199997</v>
      </c>
    </row>
    <row r="1586" spans="1:9" x14ac:dyDescent="0.25">
      <c r="A1586" s="86">
        <v>152</v>
      </c>
      <c r="B1586" s="86">
        <v>18.5</v>
      </c>
      <c r="C1586" s="86">
        <v>1</v>
      </c>
      <c r="D1586" s="86" t="s">
        <v>8</v>
      </c>
      <c r="E1586" s="86" t="s">
        <v>10</v>
      </c>
      <c r="F1586" s="132">
        <v>3360179.4005</v>
      </c>
      <c r="G1586" s="132">
        <v>161547086.5625</v>
      </c>
      <c r="H1586" s="130">
        <v>48.076923076923102</v>
      </c>
      <c r="I1586" s="133">
        <f t="shared" si="24"/>
        <v>62163318.909249999</v>
      </c>
    </row>
    <row r="1587" spans="1:9" x14ac:dyDescent="0.25">
      <c r="A1587" s="86">
        <v>152</v>
      </c>
      <c r="B1587" s="86">
        <v>19</v>
      </c>
      <c r="C1587" s="86">
        <v>1</v>
      </c>
      <c r="D1587" s="86" t="s">
        <v>8</v>
      </c>
      <c r="E1587" s="86" t="s">
        <v>10</v>
      </c>
      <c r="F1587" s="132">
        <v>3317802.4432000001</v>
      </c>
      <c r="G1587" s="132">
        <v>170629839.93599999</v>
      </c>
      <c r="H1587" s="130">
        <v>51.428571428571402</v>
      </c>
      <c r="I1587" s="133">
        <f t="shared" si="24"/>
        <v>63038246.4208</v>
      </c>
    </row>
    <row r="1588" spans="1:9" x14ac:dyDescent="0.25">
      <c r="A1588" s="86">
        <v>152</v>
      </c>
      <c r="B1588" s="86">
        <v>19.5</v>
      </c>
      <c r="C1588" s="86">
        <v>1</v>
      </c>
      <c r="D1588" s="86" t="s">
        <v>8</v>
      </c>
      <c r="E1588" s="86" t="s">
        <v>10</v>
      </c>
      <c r="F1588" s="132">
        <v>12441369.283199999</v>
      </c>
      <c r="G1588" s="132">
        <v>682979334.60899997</v>
      </c>
      <c r="H1588" s="130">
        <v>54.8958333333333</v>
      </c>
      <c r="I1588" s="133">
        <f t="shared" si="24"/>
        <v>242606701.02239999</v>
      </c>
    </row>
    <row r="1589" spans="1:9" x14ac:dyDescent="0.25">
      <c r="A1589" s="86">
        <v>152</v>
      </c>
      <c r="B1589" s="86">
        <v>20</v>
      </c>
      <c r="C1589" s="86">
        <v>1</v>
      </c>
      <c r="D1589" s="86" t="s">
        <v>8</v>
      </c>
      <c r="E1589" s="86" t="s">
        <v>10</v>
      </c>
      <c r="F1589" s="132">
        <v>9984440.1999999993</v>
      </c>
      <c r="G1589" s="132">
        <v>623278679.48500001</v>
      </c>
      <c r="H1589" s="130">
        <v>62.424999999999997</v>
      </c>
      <c r="I1589" s="133">
        <f t="shared" si="24"/>
        <v>199688804</v>
      </c>
    </row>
    <row r="1590" spans="1:9" x14ac:dyDescent="0.25">
      <c r="A1590" s="86">
        <v>152</v>
      </c>
      <c r="B1590" s="86">
        <v>20.5</v>
      </c>
      <c r="C1590" s="86">
        <v>1</v>
      </c>
      <c r="D1590" s="86" t="s">
        <v>8</v>
      </c>
      <c r="E1590" s="86" t="s">
        <v>10</v>
      </c>
      <c r="F1590" s="132">
        <v>20089310.443100002</v>
      </c>
      <c r="G1590" s="132">
        <v>1318774227.3153999</v>
      </c>
      <c r="H1590" s="130">
        <v>65.645569620253198</v>
      </c>
      <c r="I1590" s="133">
        <f t="shared" si="24"/>
        <v>411830864.08355004</v>
      </c>
    </row>
    <row r="1591" spans="1:9" x14ac:dyDescent="0.25">
      <c r="A1591" s="86">
        <v>152</v>
      </c>
      <c r="B1591" s="86">
        <v>21</v>
      </c>
      <c r="C1591" s="86">
        <v>1</v>
      </c>
      <c r="D1591" s="86" t="s">
        <v>8</v>
      </c>
      <c r="E1591" s="86" t="s">
        <v>10</v>
      </c>
      <c r="F1591" s="132">
        <v>23829462.4518</v>
      </c>
      <c r="G1591" s="132">
        <v>1700003991.5081999</v>
      </c>
      <c r="H1591" s="130">
        <v>71.340425531914903</v>
      </c>
      <c r="I1591" s="133">
        <f t="shared" si="24"/>
        <v>500418711.4878</v>
      </c>
    </row>
    <row r="1592" spans="1:9" x14ac:dyDescent="0.25">
      <c r="A1592" s="86">
        <v>152</v>
      </c>
      <c r="B1592" s="86">
        <v>21.5</v>
      </c>
      <c r="C1592" s="86">
        <v>1</v>
      </c>
      <c r="D1592" s="86" t="s">
        <v>8</v>
      </c>
      <c r="E1592" s="86" t="s">
        <v>10</v>
      </c>
      <c r="F1592" s="132">
        <v>11168973.755100001</v>
      </c>
      <c r="G1592" s="132">
        <v>905985592.04159999</v>
      </c>
      <c r="H1592" s="130">
        <v>81.116279069767401</v>
      </c>
      <c r="I1592" s="133">
        <f t="shared" si="24"/>
        <v>240132935.73465002</v>
      </c>
    </row>
    <row r="1593" spans="1:9" x14ac:dyDescent="0.25">
      <c r="A1593" s="86">
        <v>152</v>
      </c>
      <c r="B1593" s="86">
        <v>22</v>
      </c>
      <c r="C1593" s="86">
        <v>1</v>
      </c>
      <c r="D1593" s="86" t="s">
        <v>8</v>
      </c>
      <c r="E1593" s="86" t="s">
        <v>10</v>
      </c>
      <c r="F1593" s="132">
        <v>5463972.8388</v>
      </c>
      <c r="G1593" s="132">
        <v>465998826.39480001</v>
      </c>
      <c r="H1593" s="130">
        <v>85.285714285714306</v>
      </c>
      <c r="I1593" s="133">
        <f t="shared" si="24"/>
        <v>120207402.4536</v>
      </c>
    </row>
    <row r="1594" spans="1:9" x14ac:dyDescent="0.25">
      <c r="A1594" s="86">
        <v>152</v>
      </c>
      <c r="B1594" s="86">
        <v>22.5</v>
      </c>
      <c r="C1594" s="86">
        <v>1</v>
      </c>
      <c r="D1594" s="86" t="s">
        <v>8</v>
      </c>
      <c r="E1594" s="86" t="s">
        <v>10</v>
      </c>
      <c r="F1594" s="132">
        <v>3893545.7895</v>
      </c>
      <c r="G1594" s="132">
        <v>358984921.79189998</v>
      </c>
      <c r="H1594" s="130">
        <v>92.2</v>
      </c>
      <c r="I1594" s="133">
        <f t="shared" si="24"/>
        <v>87604780.263750002</v>
      </c>
    </row>
    <row r="1595" spans="1:9" x14ac:dyDescent="0.25">
      <c r="A1595" s="86">
        <v>152</v>
      </c>
      <c r="B1595" s="86">
        <v>23</v>
      </c>
      <c r="C1595" s="86">
        <v>1</v>
      </c>
      <c r="D1595" s="86" t="s">
        <v>8</v>
      </c>
      <c r="E1595" s="86" t="s">
        <v>10</v>
      </c>
      <c r="F1595" s="132">
        <v>3285921.4920999999</v>
      </c>
      <c r="G1595" s="132">
        <v>340472019.21990001</v>
      </c>
      <c r="H1595" s="130">
        <v>103.615384615385</v>
      </c>
      <c r="I1595" s="133">
        <f t="shared" si="24"/>
        <v>75576194.318299994</v>
      </c>
    </row>
    <row r="1596" spans="1:9" x14ac:dyDescent="0.25">
      <c r="A1596" s="86">
        <v>152</v>
      </c>
      <c r="B1596" s="86">
        <v>23.5</v>
      </c>
      <c r="C1596" s="86">
        <v>1</v>
      </c>
      <c r="D1596" s="86" t="s">
        <v>8</v>
      </c>
      <c r="E1596" s="86" t="s">
        <v>10</v>
      </c>
      <c r="F1596" s="132">
        <v>1819099.3925999999</v>
      </c>
      <c r="G1596" s="132">
        <v>191005436.22299999</v>
      </c>
      <c r="H1596" s="130">
        <v>105</v>
      </c>
      <c r="I1596" s="133">
        <f t="shared" si="24"/>
        <v>42748835.726099998</v>
      </c>
    </row>
    <row r="1597" spans="1:9" x14ac:dyDescent="0.25">
      <c r="A1597" s="86">
        <v>152</v>
      </c>
      <c r="B1597" s="86">
        <v>18.5</v>
      </c>
      <c r="C1597" s="86">
        <v>2</v>
      </c>
      <c r="D1597" s="86" t="s">
        <v>8</v>
      </c>
      <c r="E1597" s="86" t="s">
        <v>10</v>
      </c>
      <c r="F1597" s="132">
        <v>1033901.3540000001</v>
      </c>
      <c r="G1597" s="132">
        <v>46525560.93</v>
      </c>
      <c r="H1597" s="130">
        <v>45</v>
      </c>
      <c r="I1597" s="133">
        <f t="shared" si="24"/>
        <v>19127175.049000002</v>
      </c>
    </row>
    <row r="1598" spans="1:9" x14ac:dyDescent="0.25">
      <c r="A1598" s="86">
        <v>152</v>
      </c>
      <c r="B1598" s="86">
        <v>19.5</v>
      </c>
      <c r="C1598" s="86">
        <v>2</v>
      </c>
      <c r="D1598" s="86" t="s">
        <v>8</v>
      </c>
      <c r="E1598" s="86" t="s">
        <v>10</v>
      </c>
      <c r="F1598" s="132">
        <v>3369537.5142000001</v>
      </c>
      <c r="G1598" s="132">
        <v>192322833.50279999</v>
      </c>
      <c r="H1598" s="130">
        <v>57.076923076923102</v>
      </c>
      <c r="I1598" s="133">
        <f t="shared" si="24"/>
        <v>65705981.526900001</v>
      </c>
    </row>
    <row r="1599" spans="1:9" x14ac:dyDescent="0.25">
      <c r="A1599" s="86">
        <v>152</v>
      </c>
      <c r="B1599" s="86">
        <v>20</v>
      </c>
      <c r="C1599" s="86">
        <v>2</v>
      </c>
      <c r="D1599" s="86" t="s">
        <v>8</v>
      </c>
      <c r="E1599" s="86" t="s">
        <v>10</v>
      </c>
      <c r="F1599" s="132">
        <v>1497666.03</v>
      </c>
      <c r="G1599" s="132">
        <v>87363851.75</v>
      </c>
      <c r="H1599" s="130">
        <v>58.3333333333333</v>
      </c>
      <c r="I1599" s="133">
        <f t="shared" si="24"/>
        <v>29953320.600000001</v>
      </c>
    </row>
    <row r="1600" spans="1:9" x14ac:dyDescent="0.25">
      <c r="A1600" s="86">
        <v>152</v>
      </c>
      <c r="B1600" s="86">
        <v>20.5</v>
      </c>
      <c r="C1600" s="86">
        <v>2</v>
      </c>
      <c r="D1600" s="86" t="s">
        <v>8</v>
      </c>
      <c r="E1600" s="86" t="s">
        <v>10</v>
      </c>
      <c r="F1600" s="132">
        <v>3051540.8267999999</v>
      </c>
      <c r="G1600" s="132">
        <v>200893104.43099999</v>
      </c>
      <c r="H1600" s="130">
        <v>65.8333333333333</v>
      </c>
      <c r="I1600" s="133">
        <f t="shared" si="24"/>
        <v>62556586.9494</v>
      </c>
    </row>
    <row r="1601" spans="1:9" x14ac:dyDescent="0.25">
      <c r="A1601" s="86">
        <v>152</v>
      </c>
      <c r="B1601" s="86">
        <v>21</v>
      </c>
      <c r="C1601" s="86">
        <v>2</v>
      </c>
      <c r="D1601" s="86" t="s">
        <v>8</v>
      </c>
      <c r="E1601" s="86" t="s">
        <v>10</v>
      </c>
      <c r="F1601" s="132">
        <v>1521029.5182</v>
      </c>
      <c r="G1601" s="132">
        <v>115851748.3029</v>
      </c>
      <c r="H1601" s="130">
        <v>76.1666666666667</v>
      </c>
      <c r="I1601" s="133">
        <f t="shared" si="24"/>
        <v>31941619.882200003</v>
      </c>
    </row>
    <row r="1602" spans="1:9" x14ac:dyDescent="0.25">
      <c r="A1602" s="86">
        <v>152</v>
      </c>
      <c r="B1602" s="86">
        <v>21.5</v>
      </c>
      <c r="C1602" s="86">
        <v>2</v>
      </c>
      <c r="D1602" s="86" t="s">
        <v>8</v>
      </c>
      <c r="E1602" s="86" t="s">
        <v>10</v>
      </c>
      <c r="F1602" s="132">
        <v>6233845.8168000001</v>
      </c>
      <c r="G1602" s="132">
        <v>532474330.185</v>
      </c>
      <c r="H1602" s="130">
        <v>85.4166666666667</v>
      </c>
      <c r="I1602" s="133">
        <f t="shared" si="24"/>
        <v>134027685.06120001</v>
      </c>
    </row>
    <row r="1603" spans="1:9" x14ac:dyDescent="0.25">
      <c r="A1603" s="86">
        <v>152</v>
      </c>
      <c r="B1603" s="86">
        <v>22</v>
      </c>
      <c r="C1603" s="86">
        <v>2</v>
      </c>
      <c r="D1603" s="86" t="s">
        <v>8</v>
      </c>
      <c r="E1603" s="86" t="s">
        <v>10</v>
      </c>
      <c r="F1603" s="132">
        <v>2601891.8280000002</v>
      </c>
      <c r="G1603" s="132">
        <v>241975940.00400001</v>
      </c>
      <c r="H1603" s="130">
        <v>93</v>
      </c>
      <c r="I1603" s="133">
        <f t="shared" ref="I1603:I1646" si="25">B1603*F1603</f>
        <v>57241620.216000006</v>
      </c>
    </row>
    <row r="1604" spans="1:9" x14ac:dyDescent="0.25">
      <c r="A1604" s="86">
        <v>152</v>
      </c>
      <c r="B1604" s="86">
        <v>22.5</v>
      </c>
      <c r="C1604" s="86">
        <v>2</v>
      </c>
      <c r="D1604" s="86" t="s">
        <v>8</v>
      </c>
      <c r="E1604" s="86" t="s">
        <v>10</v>
      </c>
      <c r="F1604" s="132">
        <v>8565800.7368999999</v>
      </c>
      <c r="G1604" s="132">
        <v>835035786.98810005</v>
      </c>
      <c r="H1604" s="130">
        <v>97.484848484848499</v>
      </c>
      <c r="I1604" s="133">
        <f t="shared" si="25"/>
        <v>192730516.58024999</v>
      </c>
    </row>
    <row r="1605" spans="1:9" x14ac:dyDescent="0.25">
      <c r="A1605" s="86">
        <v>152</v>
      </c>
      <c r="B1605" s="86">
        <v>23</v>
      </c>
      <c r="C1605" s="86">
        <v>2</v>
      </c>
      <c r="D1605" s="86" t="s">
        <v>8</v>
      </c>
      <c r="E1605" s="86" t="s">
        <v>10</v>
      </c>
      <c r="F1605" s="132">
        <v>1011052.7668</v>
      </c>
      <c r="G1605" s="132">
        <v>97061065.612800002</v>
      </c>
      <c r="H1605" s="130">
        <v>96</v>
      </c>
      <c r="I1605" s="133">
        <f t="shared" si="25"/>
        <v>23254213.636399999</v>
      </c>
    </row>
    <row r="1606" spans="1:9" x14ac:dyDescent="0.25">
      <c r="A1606" s="86">
        <v>152</v>
      </c>
      <c r="B1606" s="86">
        <v>23.5</v>
      </c>
      <c r="C1606" s="86">
        <v>2</v>
      </c>
      <c r="D1606" s="86" t="s">
        <v>8</v>
      </c>
      <c r="E1606" s="86" t="s">
        <v>10</v>
      </c>
      <c r="F1606" s="132">
        <v>6496783.5449999999</v>
      </c>
      <c r="G1606" s="132">
        <v>747909721.70039999</v>
      </c>
      <c r="H1606" s="130">
        <v>115.12</v>
      </c>
      <c r="I1606" s="133">
        <f t="shared" si="25"/>
        <v>152674413.3075</v>
      </c>
    </row>
    <row r="1607" spans="1:9" x14ac:dyDescent="0.25">
      <c r="A1607" s="86">
        <v>152</v>
      </c>
      <c r="B1607" s="86">
        <v>24</v>
      </c>
      <c r="C1607" s="86">
        <v>2</v>
      </c>
      <c r="D1607" s="86" t="s">
        <v>8</v>
      </c>
      <c r="E1607" s="86" t="s">
        <v>10</v>
      </c>
      <c r="F1607" s="132">
        <v>1710043.4386</v>
      </c>
      <c r="G1607" s="132">
        <v>209602467.1884</v>
      </c>
      <c r="H1607" s="130">
        <v>122.571428571429</v>
      </c>
      <c r="I1607" s="133">
        <f t="shared" si="25"/>
        <v>41041042.5264</v>
      </c>
    </row>
    <row r="1608" spans="1:9" x14ac:dyDescent="0.25">
      <c r="A1608" s="86">
        <v>152</v>
      </c>
      <c r="B1608" s="86">
        <v>24.5</v>
      </c>
      <c r="C1608" s="86">
        <v>2</v>
      </c>
      <c r="D1608" s="86" t="s">
        <v>8</v>
      </c>
      <c r="E1608" s="86" t="s">
        <v>10</v>
      </c>
      <c r="F1608" s="132">
        <v>1489680.6366000001</v>
      </c>
      <c r="G1608" s="132">
        <v>195893003.71290001</v>
      </c>
      <c r="H1608" s="130">
        <v>131.5</v>
      </c>
      <c r="I1608" s="133">
        <f t="shared" si="25"/>
        <v>36497175.596700005</v>
      </c>
    </row>
    <row r="1609" spans="1:9" x14ac:dyDescent="0.25">
      <c r="A1609" s="86">
        <v>152</v>
      </c>
      <c r="B1609" s="86">
        <v>25</v>
      </c>
      <c r="C1609" s="86">
        <v>2</v>
      </c>
      <c r="D1609" s="86" t="s">
        <v>8</v>
      </c>
      <c r="E1609" s="86" t="s">
        <v>10</v>
      </c>
      <c r="F1609" s="132">
        <v>1435496.814</v>
      </c>
      <c r="G1609" s="132">
        <v>167953127.23800001</v>
      </c>
      <c r="H1609" s="130">
        <v>117</v>
      </c>
      <c r="I1609" s="133">
        <f t="shared" si="25"/>
        <v>35887420.350000001</v>
      </c>
    </row>
    <row r="1610" spans="1:9" x14ac:dyDescent="0.25">
      <c r="A1610" s="86">
        <v>152</v>
      </c>
      <c r="B1610" s="86">
        <v>25.5</v>
      </c>
      <c r="C1610" s="86">
        <v>2</v>
      </c>
      <c r="D1610" s="86" t="s">
        <v>8</v>
      </c>
      <c r="E1610" s="86" t="s">
        <v>10</v>
      </c>
      <c r="F1610" s="132">
        <v>240830.1159</v>
      </c>
      <c r="G1610" s="132">
        <v>38051158.312200002</v>
      </c>
      <c r="H1610" s="130">
        <v>158</v>
      </c>
      <c r="I1610" s="133">
        <f t="shared" si="25"/>
        <v>6141167.9554500002</v>
      </c>
    </row>
    <row r="1611" spans="1:9" x14ac:dyDescent="0.25">
      <c r="A1611" s="86">
        <v>152</v>
      </c>
      <c r="B1611" s="86">
        <v>26.5</v>
      </c>
      <c r="C1611" s="86">
        <v>2</v>
      </c>
      <c r="D1611" s="86" t="s">
        <v>8</v>
      </c>
      <c r="E1611" s="86" t="s">
        <v>10</v>
      </c>
      <c r="F1611" s="132">
        <v>233322.8884</v>
      </c>
      <c r="G1611" s="132">
        <v>30098652.603599999</v>
      </c>
      <c r="H1611" s="130">
        <v>129</v>
      </c>
      <c r="I1611" s="133">
        <f t="shared" si="25"/>
        <v>6183056.5426000003</v>
      </c>
    </row>
    <row r="1612" spans="1:9" x14ac:dyDescent="0.25">
      <c r="A1612" s="86">
        <v>152</v>
      </c>
      <c r="B1612" s="86">
        <v>23</v>
      </c>
      <c r="C1612" s="86">
        <v>3</v>
      </c>
      <c r="D1612" s="86" t="s">
        <v>8</v>
      </c>
      <c r="E1612" s="86" t="s">
        <v>10</v>
      </c>
      <c r="F1612" s="132">
        <v>1011052.7668</v>
      </c>
      <c r="G1612" s="132">
        <v>86950537.944800004</v>
      </c>
      <c r="H1612" s="130">
        <v>86</v>
      </c>
      <c r="I1612" s="133">
        <f t="shared" si="25"/>
        <v>23254213.636399999</v>
      </c>
    </row>
    <row r="1613" spans="1:9" x14ac:dyDescent="0.25">
      <c r="A1613" s="86">
        <v>152</v>
      </c>
      <c r="B1613" s="86">
        <v>24</v>
      </c>
      <c r="C1613" s="86">
        <v>3</v>
      </c>
      <c r="D1613" s="86" t="s">
        <v>8</v>
      </c>
      <c r="E1613" s="86" t="s">
        <v>10</v>
      </c>
      <c r="F1613" s="132">
        <v>977167.67920000001</v>
      </c>
      <c r="G1613" s="132">
        <v>108954196.2308</v>
      </c>
      <c r="H1613" s="130">
        <v>111.5</v>
      </c>
      <c r="I1613" s="133">
        <f t="shared" si="25"/>
        <v>23452024.300799999</v>
      </c>
    </row>
    <row r="1614" spans="1:9" x14ac:dyDescent="0.25">
      <c r="A1614" s="86">
        <v>152</v>
      </c>
      <c r="B1614" s="86">
        <v>25</v>
      </c>
      <c r="C1614" s="86">
        <v>3</v>
      </c>
      <c r="D1614" s="86" t="s">
        <v>8</v>
      </c>
      <c r="E1614" s="86" t="s">
        <v>10</v>
      </c>
      <c r="F1614" s="132">
        <v>239249.46900000001</v>
      </c>
      <c r="G1614" s="132">
        <v>25599693.182999998</v>
      </c>
      <c r="H1614" s="130">
        <v>107</v>
      </c>
      <c r="I1614" s="133">
        <f t="shared" si="25"/>
        <v>5981236.7250000006</v>
      </c>
    </row>
    <row r="1615" spans="1:9" x14ac:dyDescent="0.25">
      <c r="A1615" s="86">
        <v>152</v>
      </c>
      <c r="B1615" s="86">
        <v>27</v>
      </c>
      <c r="C1615" s="86">
        <v>3</v>
      </c>
      <c r="D1615" s="86" t="s">
        <v>8</v>
      </c>
      <c r="E1615" s="86" t="s">
        <v>10</v>
      </c>
      <c r="F1615" s="132">
        <v>248763.23060000001</v>
      </c>
      <c r="G1615" s="132">
        <v>43782328.585600004</v>
      </c>
      <c r="H1615" s="130">
        <v>176</v>
      </c>
      <c r="I1615" s="133">
        <f t="shared" si="25"/>
        <v>6716607.2262000004</v>
      </c>
    </row>
    <row r="1616" spans="1:9" x14ac:dyDescent="0.25">
      <c r="A1616" s="86">
        <v>152</v>
      </c>
      <c r="B1616" s="86">
        <v>21.5</v>
      </c>
      <c r="C1616" s="86">
        <v>4</v>
      </c>
      <c r="D1616" s="86" t="s">
        <v>8</v>
      </c>
      <c r="E1616" s="86" t="s">
        <v>10</v>
      </c>
      <c r="F1616" s="132">
        <v>1298717.8785000001</v>
      </c>
      <c r="G1616" s="132">
        <v>79221790.588499993</v>
      </c>
      <c r="H1616" s="130">
        <v>61</v>
      </c>
      <c r="I1616" s="133">
        <f t="shared" si="25"/>
        <v>27922434.387750003</v>
      </c>
    </row>
    <row r="1617" spans="1:9" x14ac:dyDescent="0.25">
      <c r="A1617" s="86">
        <v>152</v>
      </c>
      <c r="B1617" s="86">
        <v>25.5</v>
      </c>
      <c r="C1617" s="86">
        <v>4</v>
      </c>
      <c r="D1617" s="86" t="s">
        <v>8</v>
      </c>
      <c r="E1617" s="86" t="s">
        <v>10</v>
      </c>
      <c r="F1617" s="132">
        <v>481660.23180000001</v>
      </c>
      <c r="G1617" s="132">
        <v>68636583.031499997</v>
      </c>
      <c r="H1617" s="130">
        <v>142.5</v>
      </c>
      <c r="I1617" s="133">
        <f t="shared" si="25"/>
        <v>12282335.9109</v>
      </c>
    </row>
    <row r="1618" spans="1:9" x14ac:dyDescent="0.25">
      <c r="A1618" s="86">
        <v>152</v>
      </c>
      <c r="B1618" s="86">
        <v>30</v>
      </c>
      <c r="C1618" s="86">
        <v>4</v>
      </c>
      <c r="D1618" s="86" t="s">
        <v>8</v>
      </c>
      <c r="E1618" s="86" t="s">
        <v>10</v>
      </c>
      <c r="F1618" s="132">
        <v>228398.36009999999</v>
      </c>
      <c r="G1618" s="132">
        <v>44537680.219499998</v>
      </c>
      <c r="H1618" s="130">
        <v>195</v>
      </c>
      <c r="I1618" s="133">
        <f t="shared" si="25"/>
        <v>6851950.8029999994</v>
      </c>
    </row>
    <row r="1619" spans="1:9" x14ac:dyDescent="0.25">
      <c r="A1619" s="86">
        <v>152</v>
      </c>
      <c r="B1619" s="86">
        <v>27.5</v>
      </c>
      <c r="C1619" s="86">
        <v>6</v>
      </c>
      <c r="D1619" s="86" t="s">
        <v>8</v>
      </c>
      <c r="E1619" s="86" t="s">
        <v>10</v>
      </c>
      <c r="F1619" s="132">
        <v>230866.58470000001</v>
      </c>
      <c r="G1619" s="132">
        <v>36707786.967299998</v>
      </c>
      <c r="H1619" s="130">
        <v>159</v>
      </c>
      <c r="I1619" s="133">
        <f t="shared" si="25"/>
        <v>6348831.0792500004</v>
      </c>
    </row>
    <row r="1620" spans="1:9" x14ac:dyDescent="0.25">
      <c r="A1620" s="86">
        <v>152</v>
      </c>
      <c r="B1620" s="86">
        <v>22</v>
      </c>
      <c r="C1620" s="86">
        <v>1</v>
      </c>
      <c r="D1620" s="86" t="s">
        <v>9</v>
      </c>
      <c r="E1620" s="86" t="s">
        <v>10</v>
      </c>
      <c r="F1620" s="132">
        <v>2081513.4624000001</v>
      </c>
      <c r="G1620" s="132">
        <v>189417725.07839999</v>
      </c>
      <c r="H1620" s="130">
        <v>91</v>
      </c>
      <c r="I1620" s="133">
        <f t="shared" si="25"/>
        <v>45793296.172800004</v>
      </c>
    </row>
    <row r="1621" spans="1:9" x14ac:dyDescent="0.25">
      <c r="A1621" s="86">
        <v>152</v>
      </c>
      <c r="B1621" s="86">
        <v>22</v>
      </c>
      <c r="C1621" s="86">
        <v>2</v>
      </c>
      <c r="D1621" s="86" t="s">
        <v>9</v>
      </c>
      <c r="E1621" s="86" t="s">
        <v>10</v>
      </c>
      <c r="F1621" s="132">
        <v>1040756.7312</v>
      </c>
      <c r="G1621" s="132">
        <v>89505078.883200005</v>
      </c>
      <c r="H1621" s="130">
        <v>86</v>
      </c>
      <c r="I1621" s="133">
        <f t="shared" si="25"/>
        <v>22896648.086400002</v>
      </c>
    </row>
    <row r="1622" spans="1:9" x14ac:dyDescent="0.25">
      <c r="A1622" s="86">
        <v>152</v>
      </c>
      <c r="B1622" s="86">
        <v>23</v>
      </c>
      <c r="C1622" s="86">
        <v>2</v>
      </c>
      <c r="D1622" s="86" t="s">
        <v>9</v>
      </c>
      <c r="E1622" s="86" t="s">
        <v>10</v>
      </c>
      <c r="F1622" s="132">
        <v>758289.57510000002</v>
      </c>
      <c r="G1622" s="132">
        <v>88719880.286699995</v>
      </c>
      <c r="H1622" s="130">
        <v>117</v>
      </c>
      <c r="I1622" s="133">
        <f t="shared" si="25"/>
        <v>17440660.227299999</v>
      </c>
    </row>
    <row r="1623" spans="1:9" x14ac:dyDescent="0.25">
      <c r="A1623" s="86">
        <v>152</v>
      </c>
      <c r="B1623" s="86">
        <v>23.5</v>
      </c>
      <c r="C1623" s="86">
        <v>2</v>
      </c>
      <c r="D1623" s="86" t="s">
        <v>9</v>
      </c>
      <c r="E1623" s="86" t="s">
        <v>10</v>
      </c>
      <c r="F1623" s="132">
        <v>259871.34179999999</v>
      </c>
      <c r="G1623" s="132">
        <v>32224046.383200001</v>
      </c>
      <c r="H1623" s="130">
        <v>124</v>
      </c>
      <c r="I1623" s="133">
        <f t="shared" si="25"/>
        <v>6106976.5323000001</v>
      </c>
    </row>
    <row r="1624" spans="1:9" x14ac:dyDescent="0.25">
      <c r="A1624" s="86">
        <v>152</v>
      </c>
      <c r="B1624" s="86">
        <v>24</v>
      </c>
      <c r="C1624" s="86">
        <v>2</v>
      </c>
      <c r="D1624" s="86" t="s">
        <v>9</v>
      </c>
      <c r="E1624" s="86" t="s">
        <v>10</v>
      </c>
      <c r="F1624" s="132">
        <v>244291.9198</v>
      </c>
      <c r="G1624" s="132">
        <v>31269365.7344</v>
      </c>
      <c r="H1624" s="130">
        <v>128</v>
      </c>
      <c r="I1624" s="133">
        <f t="shared" si="25"/>
        <v>5863006.0751999998</v>
      </c>
    </row>
    <row r="1625" spans="1:9" x14ac:dyDescent="0.25">
      <c r="A1625" s="86">
        <v>152</v>
      </c>
      <c r="B1625" s="86">
        <v>24.5</v>
      </c>
      <c r="C1625" s="86">
        <v>2</v>
      </c>
      <c r="D1625" s="86" t="s">
        <v>9</v>
      </c>
      <c r="E1625" s="86" t="s">
        <v>10</v>
      </c>
      <c r="F1625" s="132">
        <v>1737960.7427000001</v>
      </c>
      <c r="G1625" s="132">
        <v>229907378.24860001</v>
      </c>
      <c r="H1625" s="130">
        <v>132.28571428571399</v>
      </c>
      <c r="I1625" s="133">
        <f t="shared" si="25"/>
        <v>42580038.196150005</v>
      </c>
    </row>
    <row r="1626" spans="1:9" x14ac:dyDescent="0.25">
      <c r="A1626" s="86">
        <v>152</v>
      </c>
      <c r="B1626" s="86">
        <v>25</v>
      </c>
      <c r="C1626" s="86">
        <v>2</v>
      </c>
      <c r="D1626" s="86" t="s">
        <v>9</v>
      </c>
      <c r="E1626" s="86" t="s">
        <v>10</v>
      </c>
      <c r="F1626" s="132">
        <v>1913995.7520000001</v>
      </c>
      <c r="G1626" s="132">
        <v>288774109.083</v>
      </c>
      <c r="H1626" s="130">
        <v>150.875</v>
      </c>
      <c r="I1626" s="133">
        <f t="shared" si="25"/>
        <v>47849893.800000004</v>
      </c>
    </row>
    <row r="1627" spans="1:9" x14ac:dyDescent="0.25">
      <c r="A1627" s="86">
        <v>152</v>
      </c>
      <c r="B1627" s="86">
        <v>25.5</v>
      </c>
      <c r="C1627" s="86">
        <v>2</v>
      </c>
      <c r="D1627" s="86" t="s">
        <v>9</v>
      </c>
      <c r="E1627" s="86" t="s">
        <v>10</v>
      </c>
      <c r="F1627" s="132">
        <v>1444980.6954000001</v>
      </c>
      <c r="G1627" s="132">
        <v>223008687.32339999</v>
      </c>
      <c r="H1627" s="130">
        <v>154.333333333333</v>
      </c>
      <c r="I1627" s="133">
        <f t="shared" si="25"/>
        <v>36847007.732700005</v>
      </c>
    </row>
    <row r="1628" spans="1:9" x14ac:dyDescent="0.25">
      <c r="A1628" s="86">
        <v>152</v>
      </c>
      <c r="B1628" s="86">
        <v>26</v>
      </c>
      <c r="C1628" s="86">
        <v>2</v>
      </c>
      <c r="D1628" s="86" t="s">
        <v>9</v>
      </c>
      <c r="E1628" s="86" t="s">
        <v>10</v>
      </c>
      <c r="F1628" s="132">
        <v>3573067.392</v>
      </c>
      <c r="G1628" s="132">
        <v>586221256.78079998</v>
      </c>
      <c r="H1628" s="130">
        <v>164.066666666667</v>
      </c>
      <c r="I1628" s="133">
        <f t="shared" si="25"/>
        <v>92899752.192000002</v>
      </c>
    </row>
    <row r="1629" spans="1:9" x14ac:dyDescent="0.25">
      <c r="A1629" s="86">
        <v>152</v>
      </c>
      <c r="B1629" s="86">
        <v>26.5</v>
      </c>
      <c r="C1629" s="86">
        <v>2</v>
      </c>
      <c r="D1629" s="86" t="s">
        <v>9</v>
      </c>
      <c r="E1629" s="86" t="s">
        <v>10</v>
      </c>
      <c r="F1629" s="132">
        <v>1633260.2187999999</v>
      </c>
      <c r="G1629" s="132">
        <v>270654550.54400003</v>
      </c>
      <c r="H1629" s="130">
        <v>165.71428571428601</v>
      </c>
      <c r="I1629" s="133">
        <f t="shared" si="25"/>
        <v>43281395.798199996</v>
      </c>
    </row>
    <row r="1630" spans="1:9" x14ac:dyDescent="0.25">
      <c r="A1630" s="86">
        <v>152</v>
      </c>
      <c r="B1630" s="86">
        <v>27</v>
      </c>
      <c r="C1630" s="86">
        <v>2</v>
      </c>
      <c r="D1630" s="86" t="s">
        <v>9</v>
      </c>
      <c r="E1630" s="86" t="s">
        <v>10</v>
      </c>
      <c r="F1630" s="132">
        <v>746289.69180000003</v>
      </c>
      <c r="G1630" s="132">
        <v>130103169.6038</v>
      </c>
      <c r="H1630" s="130">
        <v>174.333333333333</v>
      </c>
      <c r="I1630" s="133">
        <f t="shared" si="25"/>
        <v>20149821.678600002</v>
      </c>
    </row>
    <row r="1631" spans="1:9" x14ac:dyDescent="0.25">
      <c r="A1631" s="86">
        <v>152</v>
      </c>
      <c r="B1631" s="86">
        <v>27.5</v>
      </c>
      <c r="C1631" s="86">
        <v>2</v>
      </c>
      <c r="D1631" s="86" t="s">
        <v>9</v>
      </c>
      <c r="E1631" s="86" t="s">
        <v>10</v>
      </c>
      <c r="F1631" s="132">
        <v>923466.33880000003</v>
      </c>
      <c r="G1631" s="132">
        <v>168070873.66159999</v>
      </c>
      <c r="H1631" s="130">
        <v>182</v>
      </c>
      <c r="I1631" s="133">
        <f t="shared" si="25"/>
        <v>25395324.317000002</v>
      </c>
    </row>
    <row r="1632" spans="1:9" x14ac:dyDescent="0.25">
      <c r="A1632" s="86">
        <v>152</v>
      </c>
      <c r="B1632" s="86">
        <v>28</v>
      </c>
      <c r="C1632" s="86">
        <v>2</v>
      </c>
      <c r="D1632" s="86" t="s">
        <v>9</v>
      </c>
      <c r="E1632" s="86" t="s">
        <v>10</v>
      </c>
      <c r="F1632" s="132">
        <v>460636.18079999997</v>
      </c>
      <c r="G1632" s="132">
        <v>99958051.233600006</v>
      </c>
      <c r="H1632" s="130">
        <v>217</v>
      </c>
      <c r="I1632" s="133">
        <f t="shared" si="25"/>
        <v>12897813.062399998</v>
      </c>
    </row>
    <row r="1633" spans="1:9" x14ac:dyDescent="0.25">
      <c r="A1633" s="86">
        <v>152</v>
      </c>
      <c r="B1633" s="86">
        <v>28.5</v>
      </c>
      <c r="C1633" s="86">
        <v>2</v>
      </c>
      <c r="D1633" s="86" t="s">
        <v>9</v>
      </c>
      <c r="E1633" s="86" t="s">
        <v>10</v>
      </c>
      <c r="F1633" s="132">
        <v>251017.81140000001</v>
      </c>
      <c r="G1633" s="132">
        <v>56479007.564999998</v>
      </c>
      <c r="H1633" s="130">
        <v>225</v>
      </c>
      <c r="I1633" s="133">
        <f t="shared" si="25"/>
        <v>7154007.6249000002</v>
      </c>
    </row>
    <row r="1634" spans="1:9" x14ac:dyDescent="0.25">
      <c r="A1634" s="86">
        <v>152</v>
      </c>
      <c r="B1634" s="86">
        <v>22.5</v>
      </c>
      <c r="C1634" s="86">
        <v>3</v>
      </c>
      <c r="D1634" s="86" t="s">
        <v>9</v>
      </c>
      <c r="E1634" s="86" t="s">
        <v>10</v>
      </c>
      <c r="F1634" s="132">
        <v>2855266.9123</v>
      </c>
      <c r="G1634" s="132">
        <v>314079360.35299999</v>
      </c>
      <c r="H1634" s="130">
        <v>110</v>
      </c>
      <c r="I1634" s="133">
        <f t="shared" si="25"/>
        <v>64243505.526749998</v>
      </c>
    </row>
    <row r="1635" spans="1:9" x14ac:dyDescent="0.25">
      <c r="A1635" s="86">
        <v>152</v>
      </c>
      <c r="B1635" s="86">
        <v>24.5</v>
      </c>
      <c r="C1635" s="86">
        <v>3</v>
      </c>
      <c r="D1635" s="86" t="s">
        <v>9</v>
      </c>
      <c r="E1635" s="86" t="s">
        <v>10</v>
      </c>
      <c r="F1635" s="132">
        <v>993120.42440000002</v>
      </c>
      <c r="G1635" s="132">
        <v>109243246.684</v>
      </c>
      <c r="H1635" s="130">
        <v>110</v>
      </c>
      <c r="I1635" s="133">
        <f t="shared" si="25"/>
        <v>24331450.397800002</v>
      </c>
    </row>
    <row r="1636" spans="1:9" x14ac:dyDescent="0.25">
      <c r="A1636" s="86">
        <v>152</v>
      </c>
      <c r="B1636" s="86">
        <v>25</v>
      </c>
      <c r="C1636" s="86">
        <v>3</v>
      </c>
      <c r="D1636" s="86" t="s">
        <v>9</v>
      </c>
      <c r="E1636" s="86" t="s">
        <v>10</v>
      </c>
      <c r="F1636" s="132">
        <v>478498.93800000002</v>
      </c>
      <c r="G1636" s="132">
        <v>66511352.381999999</v>
      </c>
      <c r="H1636" s="130">
        <v>139</v>
      </c>
      <c r="I1636" s="133">
        <f t="shared" si="25"/>
        <v>11962473.450000001</v>
      </c>
    </row>
    <row r="1637" spans="1:9" x14ac:dyDescent="0.25">
      <c r="A1637" s="86">
        <v>152</v>
      </c>
      <c r="B1637" s="86">
        <v>25.5</v>
      </c>
      <c r="C1637" s="86">
        <v>3</v>
      </c>
      <c r="D1637" s="86" t="s">
        <v>9</v>
      </c>
      <c r="E1637" s="86" t="s">
        <v>10</v>
      </c>
      <c r="F1637" s="132">
        <v>1444980.6954000001</v>
      </c>
      <c r="G1637" s="132">
        <v>209522200.833</v>
      </c>
      <c r="H1637" s="130">
        <v>145</v>
      </c>
      <c r="I1637" s="133">
        <f t="shared" si="25"/>
        <v>36847007.732700005</v>
      </c>
    </row>
    <row r="1638" spans="1:9" x14ac:dyDescent="0.25">
      <c r="A1638" s="86">
        <v>152</v>
      </c>
      <c r="B1638" s="86">
        <v>28</v>
      </c>
      <c r="C1638" s="86">
        <v>3</v>
      </c>
      <c r="D1638" s="86" t="s">
        <v>9</v>
      </c>
      <c r="E1638" s="86" t="s">
        <v>10</v>
      </c>
      <c r="F1638" s="132">
        <v>230318.09039999999</v>
      </c>
      <c r="G1638" s="132">
        <v>46984890.441600002</v>
      </c>
      <c r="H1638" s="130">
        <v>204</v>
      </c>
      <c r="I1638" s="133">
        <f t="shared" si="25"/>
        <v>6448906.5311999992</v>
      </c>
    </row>
    <row r="1639" spans="1:9" x14ac:dyDescent="0.25">
      <c r="A1639" s="86">
        <v>152</v>
      </c>
      <c r="B1639" s="86">
        <v>29</v>
      </c>
      <c r="C1639" s="86">
        <v>3</v>
      </c>
      <c r="D1639" s="86" t="s">
        <v>9</v>
      </c>
      <c r="E1639" s="86" t="s">
        <v>10</v>
      </c>
      <c r="F1639" s="132">
        <v>231853.87460000001</v>
      </c>
      <c r="G1639" s="132">
        <v>54253806.656400003</v>
      </c>
      <c r="H1639" s="130">
        <v>234</v>
      </c>
      <c r="I1639" s="133">
        <f t="shared" si="25"/>
        <v>6723762.3634000001</v>
      </c>
    </row>
    <row r="1640" spans="1:9" x14ac:dyDescent="0.25">
      <c r="A1640" s="86">
        <v>152</v>
      </c>
      <c r="B1640" s="86">
        <v>25.5</v>
      </c>
      <c r="C1640" s="86">
        <v>4</v>
      </c>
      <c r="D1640" s="86" t="s">
        <v>9</v>
      </c>
      <c r="E1640" s="86" t="s">
        <v>10</v>
      </c>
      <c r="F1640" s="132">
        <v>481660.23180000001</v>
      </c>
      <c r="G1640" s="132">
        <v>57799227.816</v>
      </c>
      <c r="H1640" s="130">
        <v>120</v>
      </c>
      <c r="I1640" s="133">
        <f t="shared" si="25"/>
        <v>12282335.9109</v>
      </c>
    </row>
    <row r="1641" spans="1:9" x14ac:dyDescent="0.25">
      <c r="A1641" s="86">
        <v>152</v>
      </c>
      <c r="B1641" s="86">
        <v>26.5</v>
      </c>
      <c r="C1641" s="86">
        <v>4</v>
      </c>
      <c r="D1641" s="86" t="s">
        <v>9</v>
      </c>
      <c r="E1641" s="86" t="s">
        <v>10</v>
      </c>
      <c r="F1641" s="132">
        <v>2099905.9956</v>
      </c>
      <c r="G1641" s="132">
        <v>306586275.35759997</v>
      </c>
      <c r="H1641" s="130">
        <v>146</v>
      </c>
      <c r="I1641" s="133">
        <f t="shared" si="25"/>
        <v>55647508.883400001</v>
      </c>
    </row>
    <row r="1642" spans="1:9" x14ac:dyDescent="0.25">
      <c r="A1642" s="86">
        <v>152</v>
      </c>
      <c r="B1642" s="86">
        <v>27.5</v>
      </c>
      <c r="C1642" s="86">
        <v>4</v>
      </c>
      <c r="D1642" s="86" t="s">
        <v>9</v>
      </c>
      <c r="E1642" s="86" t="s">
        <v>10</v>
      </c>
      <c r="F1642" s="132">
        <v>230866.58470000001</v>
      </c>
      <c r="G1642" s="132">
        <v>41325118.661300004</v>
      </c>
      <c r="H1642" s="130">
        <v>179</v>
      </c>
      <c r="I1642" s="133">
        <f t="shared" si="25"/>
        <v>6348831.0792500004</v>
      </c>
    </row>
    <row r="1643" spans="1:9" x14ac:dyDescent="0.25">
      <c r="A1643" s="86">
        <v>152</v>
      </c>
      <c r="B1643" s="86">
        <v>28.5</v>
      </c>
      <c r="C1643" s="86">
        <v>4</v>
      </c>
      <c r="D1643" s="86" t="s">
        <v>9</v>
      </c>
      <c r="E1643" s="86" t="s">
        <v>10</v>
      </c>
      <c r="F1643" s="132">
        <v>251017.81140000001</v>
      </c>
      <c r="G1643" s="132">
        <v>40413867.635399997</v>
      </c>
      <c r="H1643" s="130">
        <v>161</v>
      </c>
      <c r="I1643" s="133">
        <f t="shared" si="25"/>
        <v>7154007.6249000002</v>
      </c>
    </row>
    <row r="1644" spans="1:9" x14ac:dyDescent="0.25">
      <c r="A1644" s="86">
        <v>152</v>
      </c>
      <c r="B1644" s="86">
        <v>26</v>
      </c>
      <c r="C1644" s="86">
        <v>5</v>
      </c>
      <c r="D1644" s="86" t="s">
        <v>9</v>
      </c>
      <c r="E1644" s="86" t="s">
        <v>10</v>
      </c>
      <c r="F1644" s="132">
        <v>238204.49280000001</v>
      </c>
      <c r="G1644" s="132">
        <v>29775561.600000001</v>
      </c>
      <c r="H1644" s="130">
        <v>125</v>
      </c>
      <c r="I1644" s="133">
        <f t="shared" si="25"/>
        <v>6193316.8128000004</v>
      </c>
    </row>
    <row r="1645" spans="1:9" x14ac:dyDescent="0.25">
      <c r="A1645" s="86">
        <v>152</v>
      </c>
      <c r="B1645" s="86">
        <v>27</v>
      </c>
      <c r="C1645" s="86">
        <v>5</v>
      </c>
      <c r="D1645" s="86" t="s">
        <v>9</v>
      </c>
      <c r="E1645" s="86" t="s">
        <v>10</v>
      </c>
      <c r="F1645" s="132">
        <v>995052.92240000004</v>
      </c>
      <c r="G1645" s="132">
        <v>145775253.13159999</v>
      </c>
      <c r="H1645" s="130">
        <v>146.5</v>
      </c>
      <c r="I1645" s="133">
        <f t="shared" si="25"/>
        <v>26866428.904800002</v>
      </c>
    </row>
    <row r="1646" spans="1:9" x14ac:dyDescent="0.25">
      <c r="A1646" s="86">
        <v>152</v>
      </c>
      <c r="B1646" s="86">
        <v>30</v>
      </c>
      <c r="C1646" s="86">
        <v>5</v>
      </c>
      <c r="D1646" s="86" t="s">
        <v>9</v>
      </c>
      <c r="E1646" s="86" t="s">
        <v>10</v>
      </c>
      <c r="F1646" s="132">
        <v>228398.36009999999</v>
      </c>
      <c r="G1646" s="132">
        <v>69661499.830500007</v>
      </c>
      <c r="H1646" s="130">
        <v>305</v>
      </c>
      <c r="I1646" s="133">
        <f t="shared" si="25"/>
        <v>6851950.8029999994</v>
      </c>
    </row>
    <row r="1647" spans="1:9" x14ac:dyDescent="0.25">
      <c r="A1647" s="86">
        <v>152</v>
      </c>
      <c r="B1647" s="86">
        <v>28.5</v>
      </c>
      <c r="C1647" s="86">
        <v>6</v>
      </c>
      <c r="D1647" s="86" t="s">
        <v>9</v>
      </c>
      <c r="E1647" s="86" t="s">
        <v>10</v>
      </c>
      <c r="F1647" s="132">
        <v>251017.81140000001</v>
      </c>
      <c r="G1647" s="132">
        <v>50705597.902800001</v>
      </c>
      <c r="H1647" s="130">
        <v>202</v>
      </c>
      <c r="I1647" s="133">
        <f>B1647*F1647</f>
        <v>7154007.6249000002</v>
      </c>
    </row>
  </sheetData>
  <sortState ref="A2:I1647">
    <sortCondition ref="A2:A1647"/>
    <sortCondition ref="E2:E16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4"/>
  <sheetViews>
    <sheetView tabSelected="1" topLeftCell="J1" workbookViewId="0">
      <selection activeCell="O27" sqref="O27"/>
    </sheetView>
  </sheetViews>
  <sheetFormatPr defaultRowHeight="15" x14ac:dyDescent="0.25"/>
  <cols>
    <col min="1" max="1" width="12.5703125" customWidth="1"/>
    <col min="2" max="2" width="15.5703125" bestFit="1" customWidth="1"/>
    <col min="3" max="3" width="16.42578125" bestFit="1" customWidth="1"/>
    <col min="4" max="4" width="18.140625" bestFit="1" customWidth="1"/>
    <col min="5" max="5" width="14.28515625" customWidth="1"/>
    <col min="6" max="6" width="16.42578125" customWidth="1"/>
    <col min="7" max="7" width="18.140625" customWidth="1"/>
    <col min="8" max="8" width="19" customWidth="1"/>
    <col min="9" max="9" width="21.28515625" customWidth="1"/>
    <col min="10" max="10" width="22.85546875" customWidth="1"/>
    <col min="11" max="11" width="19" customWidth="1"/>
    <col min="12" max="12" width="21.28515625" customWidth="1"/>
    <col min="13" max="13" width="22.85546875" customWidth="1"/>
  </cols>
  <sheetData>
    <row r="2" spans="1:10" x14ac:dyDescent="0.25">
      <c r="A2" s="3" t="s">
        <v>4</v>
      </c>
      <c r="B2" t="s">
        <v>10</v>
      </c>
    </row>
    <row r="4" spans="1:10" x14ac:dyDescent="0.25">
      <c r="B4" s="3" t="s">
        <v>16</v>
      </c>
    </row>
    <row r="5" spans="1:10" x14ac:dyDescent="0.25">
      <c r="B5" t="s">
        <v>8</v>
      </c>
      <c r="E5" t="s">
        <v>9</v>
      </c>
      <c r="H5" t="s">
        <v>17</v>
      </c>
      <c r="I5" t="s">
        <v>18</v>
      </c>
      <c r="J5" t="s">
        <v>28</v>
      </c>
    </row>
    <row r="6" spans="1:10" x14ac:dyDescent="0.25">
      <c r="A6" s="3" t="s">
        <v>13</v>
      </c>
      <c r="B6" t="s">
        <v>15</v>
      </c>
      <c r="C6" t="s">
        <v>19</v>
      </c>
      <c r="D6" t="s">
        <v>29</v>
      </c>
      <c r="E6" t="s">
        <v>15</v>
      </c>
      <c r="F6" t="s">
        <v>19</v>
      </c>
      <c r="G6" t="s">
        <v>29</v>
      </c>
    </row>
    <row r="7" spans="1:10" x14ac:dyDescent="0.25">
      <c r="A7" s="4">
        <v>0</v>
      </c>
      <c r="B7" s="5">
        <v>4572666963.1798</v>
      </c>
      <c r="C7" s="5">
        <v>15008453598.786301</v>
      </c>
      <c r="D7" s="5">
        <v>35316029517.983284</v>
      </c>
      <c r="E7" s="5"/>
      <c r="F7" s="5"/>
      <c r="G7" s="5"/>
      <c r="H7" s="5">
        <v>4572666963.1798</v>
      </c>
      <c r="I7" s="5">
        <v>15008453598.786301</v>
      </c>
      <c r="J7" s="5">
        <v>35316029517.983284</v>
      </c>
    </row>
    <row r="8" spans="1:10" x14ac:dyDescent="0.25">
      <c r="A8" s="4">
        <v>1</v>
      </c>
      <c r="B8" s="5">
        <v>2371904883.9995012</v>
      </c>
      <c r="C8" s="5">
        <v>105065386641.50398</v>
      </c>
      <c r="D8" s="5">
        <v>42017904243.887444</v>
      </c>
      <c r="E8" s="5">
        <v>72477626.105399981</v>
      </c>
      <c r="F8" s="5">
        <v>4978838182.3858004</v>
      </c>
      <c r="G8" s="5">
        <v>1495715807.2266998</v>
      </c>
      <c r="H8" s="5">
        <v>2444382510.1049013</v>
      </c>
      <c r="I8" s="5">
        <v>110044224823.88979</v>
      </c>
      <c r="J8" s="5">
        <v>43513620051.114143</v>
      </c>
    </row>
    <row r="9" spans="1:10" x14ac:dyDescent="0.25">
      <c r="A9" s="4">
        <v>2</v>
      </c>
      <c r="B9" s="5">
        <v>455543163.28529984</v>
      </c>
      <c r="C9" s="5">
        <v>38109096248.558006</v>
      </c>
      <c r="D9" s="5">
        <v>9801936243.0921021</v>
      </c>
      <c r="E9" s="5">
        <v>732259327.27819991</v>
      </c>
      <c r="F9" s="5">
        <v>87635774260.912231</v>
      </c>
      <c r="G9" s="5">
        <v>17410612877.044498</v>
      </c>
      <c r="H9" s="5">
        <v>1187802490.5634997</v>
      </c>
      <c r="I9" s="5">
        <v>125744870509.47025</v>
      </c>
      <c r="J9" s="5">
        <v>27212549120.1366</v>
      </c>
    </row>
    <row r="10" spans="1:10" x14ac:dyDescent="0.25">
      <c r="A10" s="4">
        <v>3</v>
      </c>
      <c r="B10" s="5">
        <v>55287719.092900008</v>
      </c>
      <c r="C10" s="5">
        <v>6134006629.811799</v>
      </c>
      <c r="D10" s="5">
        <v>1285777307.88605</v>
      </c>
      <c r="E10" s="5">
        <v>2264593697.1054006</v>
      </c>
      <c r="F10" s="5">
        <v>329117919619.39813</v>
      </c>
      <c r="G10" s="5">
        <v>57090188523.512733</v>
      </c>
      <c r="H10" s="5">
        <v>2319881416.1983004</v>
      </c>
      <c r="I10" s="5">
        <v>335251926249.20996</v>
      </c>
      <c r="J10" s="5">
        <v>58375965831.398781</v>
      </c>
    </row>
    <row r="11" spans="1:10" x14ac:dyDescent="0.25">
      <c r="A11" s="4">
        <v>4</v>
      </c>
      <c r="B11" s="5">
        <v>6711012.4427999975</v>
      </c>
      <c r="C11" s="5">
        <v>649259676.2592001</v>
      </c>
      <c r="D11" s="5">
        <v>157114442.02320004</v>
      </c>
      <c r="E11" s="5">
        <v>1179174719.8371999</v>
      </c>
      <c r="F11" s="5">
        <v>191168295623.85861</v>
      </c>
      <c r="G11" s="5">
        <v>30742262614.939751</v>
      </c>
      <c r="H11" s="5">
        <v>1185885732.28</v>
      </c>
      <c r="I11" s="5">
        <v>191817555300.1178</v>
      </c>
      <c r="J11" s="5">
        <v>30899377056.962952</v>
      </c>
    </row>
    <row r="12" spans="1:10" x14ac:dyDescent="0.25">
      <c r="A12" s="4">
        <v>5</v>
      </c>
      <c r="B12" s="5">
        <v>875694.99319999991</v>
      </c>
      <c r="C12" s="5">
        <v>177278036.2216</v>
      </c>
      <c r="D12" s="5">
        <v>25576869.543400001</v>
      </c>
      <c r="E12" s="5">
        <v>3457737569.5545006</v>
      </c>
      <c r="F12" s="5">
        <v>708805059285.73938</v>
      </c>
      <c r="G12" s="5">
        <v>96239251871.076202</v>
      </c>
      <c r="H12" s="5">
        <v>3458613264.5477004</v>
      </c>
      <c r="I12" s="5">
        <v>708982337321.96094</v>
      </c>
      <c r="J12" s="5">
        <v>96264828740.619598</v>
      </c>
    </row>
    <row r="13" spans="1:10" x14ac:dyDescent="0.25">
      <c r="A13" s="4">
        <v>6</v>
      </c>
      <c r="B13" s="5">
        <v>517936.73080000002</v>
      </c>
      <c r="C13" s="5">
        <v>82351940.1972</v>
      </c>
      <c r="D13" s="5">
        <v>14243260.096999999</v>
      </c>
      <c r="E13" s="5">
        <v>1625330476.3821003</v>
      </c>
      <c r="F13" s="5">
        <v>368047638458.71918</v>
      </c>
      <c r="G13" s="5">
        <v>46582655455.898048</v>
      </c>
      <c r="H13" s="5">
        <v>1625848413.1129003</v>
      </c>
      <c r="I13" s="5">
        <v>368129990398.91638</v>
      </c>
      <c r="J13" s="5">
        <v>46596898715.995049</v>
      </c>
    </row>
    <row r="14" spans="1:10" x14ac:dyDescent="0.25">
      <c r="A14" s="4">
        <v>7</v>
      </c>
      <c r="B14" s="5"/>
      <c r="C14" s="5"/>
      <c r="D14" s="5"/>
      <c r="E14" s="5">
        <v>382318588.22059995</v>
      </c>
      <c r="F14" s="5">
        <v>92243573216.131409</v>
      </c>
      <c r="G14" s="5">
        <v>11202839796.771749</v>
      </c>
      <c r="H14" s="5">
        <v>382318588.22059995</v>
      </c>
      <c r="I14" s="5">
        <v>92243573216.131409</v>
      </c>
      <c r="J14" s="5">
        <v>11202839796.771749</v>
      </c>
    </row>
    <row r="15" spans="1:10" x14ac:dyDescent="0.25">
      <c r="A15" s="4">
        <v>8</v>
      </c>
      <c r="B15" s="5"/>
      <c r="C15" s="5"/>
      <c r="D15" s="5"/>
      <c r="E15" s="5">
        <v>243476625.99690002</v>
      </c>
      <c r="F15" s="5">
        <v>63026559148.69619</v>
      </c>
      <c r="G15" s="5">
        <v>7318517480.5712004</v>
      </c>
      <c r="H15" s="5">
        <v>243476625.99690002</v>
      </c>
      <c r="I15" s="5">
        <v>63026559148.69619</v>
      </c>
      <c r="J15" s="5">
        <v>7318517480.5712004</v>
      </c>
    </row>
    <row r="16" spans="1:10" x14ac:dyDescent="0.25">
      <c r="A16" s="4">
        <v>9</v>
      </c>
      <c r="B16" s="5"/>
      <c r="C16" s="5"/>
      <c r="D16" s="5"/>
      <c r="E16" s="5">
        <v>106225668.58979999</v>
      </c>
      <c r="F16" s="5">
        <v>27100305664.828003</v>
      </c>
      <c r="G16" s="5">
        <v>3187606029.7036495</v>
      </c>
      <c r="H16" s="5">
        <v>106225668.58979999</v>
      </c>
      <c r="I16" s="5">
        <v>27100305664.828003</v>
      </c>
      <c r="J16" s="5">
        <v>3187606029.7036495</v>
      </c>
    </row>
    <row r="17" spans="1:13" x14ac:dyDescent="0.25">
      <c r="A17" s="4">
        <v>10</v>
      </c>
      <c r="B17" s="5"/>
      <c r="C17" s="5"/>
      <c r="D17" s="5"/>
      <c r="E17" s="5">
        <v>34621457.653299995</v>
      </c>
      <c r="F17" s="5">
        <v>9058548704.3372002</v>
      </c>
      <c r="G17" s="5">
        <v>1046535250.9172999</v>
      </c>
      <c r="H17" s="5">
        <v>34621457.653299995</v>
      </c>
      <c r="I17" s="5">
        <v>9058548704.3372002</v>
      </c>
      <c r="J17" s="5">
        <v>1046535250.9172999</v>
      </c>
    </row>
    <row r="18" spans="1:13" x14ac:dyDescent="0.25">
      <c r="A18" s="4">
        <v>11</v>
      </c>
      <c r="B18" s="5"/>
      <c r="C18" s="5"/>
      <c r="D18" s="5"/>
      <c r="E18" s="5">
        <v>8312904.2600000007</v>
      </c>
      <c r="F18" s="5">
        <v>2624382032.9935999</v>
      </c>
      <c r="G18" s="5">
        <v>263046676.97664997</v>
      </c>
      <c r="H18" s="5">
        <v>8312904.2600000007</v>
      </c>
      <c r="I18" s="5">
        <v>2624382032.9935999</v>
      </c>
      <c r="J18" s="5">
        <v>263046676.97664997</v>
      </c>
    </row>
    <row r="19" spans="1:13" x14ac:dyDescent="0.25">
      <c r="A19" s="4" t="s">
        <v>14</v>
      </c>
      <c r="B19" s="5">
        <v>7463507373.7243013</v>
      </c>
      <c r="C19" s="5">
        <v>165225832771.33807</v>
      </c>
      <c r="D19" s="5">
        <v>88618581884.512466</v>
      </c>
      <c r="E19" s="5">
        <v>10106528660.983402</v>
      </c>
      <c r="F19" s="5">
        <v>1883806894197.9998</v>
      </c>
      <c r="G19" s="5">
        <v>272579232384.63849</v>
      </c>
      <c r="H19" s="5">
        <v>17570036034.707703</v>
      </c>
      <c r="I19" s="5">
        <v>2049032726969.3381</v>
      </c>
      <c r="J19" s="5">
        <v>361197814269.15094</v>
      </c>
    </row>
    <row r="23" spans="1:13" x14ac:dyDescent="0.25">
      <c r="K23" t="s">
        <v>95</v>
      </c>
      <c r="L23" t="s">
        <v>96</v>
      </c>
      <c r="M23" t="s">
        <v>97</v>
      </c>
    </row>
    <row r="24" spans="1:13" x14ac:dyDescent="0.25">
      <c r="G24" s="4">
        <v>1</v>
      </c>
      <c r="H24" s="5">
        <v>2444382510.1049013</v>
      </c>
      <c r="J24" s="4">
        <v>1</v>
      </c>
      <c r="K24">
        <f>H24*0.000001</f>
        <v>2444.382510104901</v>
      </c>
      <c r="L24">
        <f>2441414893*0.000001</f>
        <v>2441.4148929999997</v>
      </c>
      <c r="M24">
        <f>L24-K24</f>
        <v>-2.9676171049013647</v>
      </c>
    </row>
    <row r="25" spans="1:13" x14ac:dyDescent="0.25">
      <c r="G25" s="4">
        <v>2</v>
      </c>
      <c r="H25" s="5">
        <v>1187802490.5634997</v>
      </c>
      <c r="J25" s="4">
        <v>2</v>
      </c>
      <c r="K25">
        <f t="shared" ref="K25:K31" si="0">H25*0.000001</f>
        <v>1187.8024905634995</v>
      </c>
      <c r="L25">
        <f>1186381536*0.000001</f>
        <v>1186.3815359999999</v>
      </c>
      <c r="M25">
        <f t="shared" ref="M25:M32" si="1">L25-K25</f>
        <v>-1.420954563499663</v>
      </c>
    </row>
    <row r="26" spans="1:13" x14ac:dyDescent="0.25">
      <c r="G26" s="4">
        <v>3</v>
      </c>
      <c r="H26" s="5">
        <v>2319881416.1983004</v>
      </c>
      <c r="J26" s="4">
        <v>3</v>
      </c>
      <c r="K26">
        <f t="shared" si="0"/>
        <v>2319.8814161983</v>
      </c>
      <c r="L26">
        <f>2320185395*0.000001</f>
        <v>2320.185395</v>
      </c>
      <c r="M26">
        <f t="shared" si="1"/>
        <v>0.30397880169994096</v>
      </c>
    </row>
    <row r="27" spans="1:13" x14ac:dyDescent="0.25">
      <c r="G27" s="4">
        <v>4</v>
      </c>
      <c r="H27" s="5">
        <v>1185885732.28</v>
      </c>
      <c r="J27" s="4">
        <v>4</v>
      </c>
      <c r="K27">
        <f t="shared" si="0"/>
        <v>1185.88573228</v>
      </c>
      <c r="L27">
        <f>1185292548*0.000001</f>
        <v>1185.2925479999999</v>
      </c>
      <c r="M27">
        <f t="shared" si="1"/>
        <v>-0.59318428000005952</v>
      </c>
    </row>
    <row r="28" spans="1:13" x14ac:dyDescent="0.25">
      <c r="G28" s="4">
        <v>5</v>
      </c>
      <c r="H28" s="5">
        <v>3458613264.5477004</v>
      </c>
      <c r="J28" s="4">
        <v>5</v>
      </c>
      <c r="K28">
        <f t="shared" si="0"/>
        <v>3458.6132645477001</v>
      </c>
      <c r="L28">
        <f>3459137226*0.000001</f>
        <v>3459.1372259999998</v>
      </c>
      <c r="M28">
        <f t="shared" si="1"/>
        <v>0.52396145229977265</v>
      </c>
    </row>
    <row r="29" spans="1:13" x14ac:dyDescent="0.25">
      <c r="G29" s="4">
        <v>6</v>
      </c>
      <c r="H29" s="5">
        <v>1625848413.1129003</v>
      </c>
      <c r="J29" s="4">
        <v>6</v>
      </c>
      <c r="K29">
        <f t="shared" si="0"/>
        <v>1625.8484131129003</v>
      </c>
      <c r="L29">
        <f>1626263768*0.000001</f>
        <v>1626.263768</v>
      </c>
      <c r="M29">
        <f t="shared" si="1"/>
        <v>0.41535488709973833</v>
      </c>
    </row>
    <row r="30" spans="1:13" x14ac:dyDescent="0.25">
      <c r="G30" s="4">
        <v>7</v>
      </c>
      <c r="H30" s="5">
        <v>382318588.22059995</v>
      </c>
      <c r="J30" s="4">
        <v>7</v>
      </c>
      <c r="K30">
        <f t="shared" si="0"/>
        <v>382.31858822059991</v>
      </c>
      <c r="L30">
        <f>382318588*0.000001</f>
        <v>382.31858799999998</v>
      </c>
      <c r="M30">
        <f t="shared" si="1"/>
        <v>-2.2059992943468387E-7</v>
      </c>
    </row>
    <row r="31" spans="1:13" x14ac:dyDescent="0.25">
      <c r="G31" s="4">
        <v>8</v>
      </c>
      <c r="H31" s="5">
        <v>243476625.99690002</v>
      </c>
      <c r="J31" s="4">
        <v>8</v>
      </c>
      <c r="K31">
        <f t="shared" si="0"/>
        <v>243.4766259969</v>
      </c>
      <c r="L31">
        <f>243628896*0.000001</f>
        <v>243.628896</v>
      </c>
      <c r="M31">
        <f t="shared" si="1"/>
        <v>0.15227000309999994</v>
      </c>
    </row>
    <row r="32" spans="1:13" x14ac:dyDescent="0.25">
      <c r="G32" s="4">
        <v>9</v>
      </c>
      <c r="H32" s="5">
        <v>106225668.58979999</v>
      </c>
      <c r="J32" s="4">
        <v>9</v>
      </c>
      <c r="K32">
        <f>SUM(H32:H34)*0.000001</f>
        <v>149.16003050309996</v>
      </c>
      <c r="L32">
        <f>152793107*0.000001</f>
        <v>152.79310699999999</v>
      </c>
      <c r="M32">
        <f t="shared" si="1"/>
        <v>3.6330764969000313</v>
      </c>
    </row>
    <row r="33" spans="7:10" x14ac:dyDescent="0.25">
      <c r="G33" s="4">
        <v>10</v>
      </c>
      <c r="H33" s="5">
        <v>34621457.653299995</v>
      </c>
      <c r="J33" s="4"/>
    </row>
    <row r="34" spans="7:10" x14ac:dyDescent="0.25">
      <c r="G34" s="4">
        <v>11</v>
      </c>
      <c r="H34" s="5">
        <v>8312904.2600000007</v>
      </c>
      <c r="J34" s="4"/>
    </row>
  </sheetData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zoomScale="60" zoomScaleNormal="60" workbookViewId="0">
      <selection activeCell="G32" sqref="G3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7.85546875" bestFit="1" customWidth="1"/>
    <col min="4" max="4" width="14.28515625" customWidth="1"/>
    <col min="5" max="5" width="16.7109375" bestFit="1" customWidth="1"/>
    <col min="6" max="6" width="15.7109375" bestFit="1" customWidth="1"/>
    <col min="7" max="7" width="14.7109375" customWidth="1"/>
    <col min="8" max="8" width="18.28515625" bestFit="1" customWidth="1"/>
    <col min="9" max="9" width="20.5703125" bestFit="1" customWidth="1"/>
    <col min="10" max="10" width="16.85546875" bestFit="1" customWidth="1"/>
    <col min="12" max="12" width="12.5703125" bestFit="1" customWidth="1"/>
    <col min="13" max="13" width="15.42578125" customWidth="1"/>
  </cols>
  <sheetData>
    <row r="1" spans="1:13" ht="15.75" thickBot="1" x14ac:dyDescent="0.3">
      <c r="B1" s="137" t="s">
        <v>8</v>
      </c>
      <c r="C1" s="138"/>
      <c r="D1" s="139"/>
      <c r="E1" s="140" t="s">
        <v>9</v>
      </c>
      <c r="F1" s="141"/>
      <c r="G1" s="142"/>
      <c r="H1" s="137" t="s">
        <v>23</v>
      </c>
      <c r="I1" s="138"/>
      <c r="J1" s="139"/>
      <c r="K1" s="143" t="s">
        <v>25</v>
      </c>
      <c r="L1" s="144"/>
      <c r="M1" s="145"/>
    </row>
    <row r="2" spans="1:13" ht="15.75" thickBot="1" x14ac:dyDescent="0.3">
      <c r="A2" s="33" t="s">
        <v>22</v>
      </c>
      <c r="B2" s="32" t="s">
        <v>15</v>
      </c>
      <c r="C2" s="16" t="s">
        <v>19</v>
      </c>
      <c r="D2" s="16" t="s">
        <v>21</v>
      </c>
      <c r="E2" s="40" t="s">
        <v>15</v>
      </c>
      <c r="F2" s="40" t="s">
        <v>19</v>
      </c>
      <c r="G2" s="40" t="s">
        <v>21</v>
      </c>
      <c r="H2" s="16" t="s">
        <v>17</v>
      </c>
      <c r="I2" s="16" t="s">
        <v>18</v>
      </c>
      <c r="J2" s="16" t="s">
        <v>20</v>
      </c>
      <c r="K2" s="6" t="s">
        <v>24</v>
      </c>
      <c r="L2" s="6" t="s">
        <v>26</v>
      </c>
      <c r="M2" s="6" t="s">
        <v>30</v>
      </c>
    </row>
    <row r="3" spans="1:13" x14ac:dyDescent="0.25">
      <c r="A3" s="29">
        <v>0</v>
      </c>
      <c r="B3" s="17">
        <v>4572666963.1798</v>
      </c>
      <c r="C3" s="18">
        <v>15008453598.786301</v>
      </c>
      <c r="D3" s="19">
        <v>35316029517.983284</v>
      </c>
      <c r="E3" s="41"/>
      <c r="F3" s="42"/>
      <c r="G3" s="43"/>
      <c r="H3" s="17">
        <v>4572666963.1798</v>
      </c>
      <c r="I3" s="18">
        <v>15008453598.786301</v>
      </c>
      <c r="J3" s="19">
        <v>35316029517.983284</v>
      </c>
      <c r="K3" s="7">
        <f>E3/H3</f>
        <v>0</v>
      </c>
      <c r="L3" s="8">
        <f>I3/H3</f>
        <v>3.2822100799463274</v>
      </c>
      <c r="M3" s="9">
        <f>J3/H3</f>
        <v>7.7232892319419584</v>
      </c>
    </row>
    <row r="4" spans="1:13" x14ac:dyDescent="0.25">
      <c r="A4" s="30">
        <v>1</v>
      </c>
      <c r="B4" s="20">
        <v>2371904883.9995012</v>
      </c>
      <c r="C4" s="21">
        <v>105065386641.50398</v>
      </c>
      <c r="D4" s="22">
        <v>42017904243.887444</v>
      </c>
      <c r="E4" s="44">
        <v>72477626.105399981</v>
      </c>
      <c r="F4" s="45">
        <v>4978838182.3858004</v>
      </c>
      <c r="G4" s="46">
        <v>1495715807.2266998</v>
      </c>
      <c r="H4" s="20">
        <v>2444382510.1049013</v>
      </c>
      <c r="I4" s="21">
        <v>110044224823.88979</v>
      </c>
      <c r="J4" s="22">
        <v>43513620051.114143</v>
      </c>
      <c r="K4" s="10">
        <f t="shared" ref="K4:K16" si="0">E4/H4</f>
        <v>2.9650689205058003E-2</v>
      </c>
      <c r="L4" s="11">
        <f>I4/H4</f>
        <v>45.019232615588962</v>
      </c>
      <c r="M4" s="12">
        <f t="shared" ref="M4:M16" si="1">J4/H4</f>
        <v>17.801477416579431</v>
      </c>
    </row>
    <row r="5" spans="1:13" x14ac:dyDescent="0.25">
      <c r="A5" s="30">
        <v>2</v>
      </c>
      <c r="B5" s="20">
        <v>455543163.28529984</v>
      </c>
      <c r="C5" s="21">
        <v>38109096248.558006</v>
      </c>
      <c r="D5" s="22">
        <v>9801936243.0921021</v>
      </c>
      <c r="E5" s="44">
        <v>732259327.27819991</v>
      </c>
      <c r="F5" s="45">
        <v>87635774260.912231</v>
      </c>
      <c r="G5" s="46">
        <v>17410612877.044498</v>
      </c>
      <c r="H5" s="20">
        <v>1187802490.5634997</v>
      </c>
      <c r="I5" s="21">
        <v>125744870509.47025</v>
      </c>
      <c r="J5" s="22">
        <v>27212549120.1366</v>
      </c>
      <c r="K5" s="10">
        <f t="shared" si="0"/>
        <v>0.61648239761714274</v>
      </c>
      <c r="L5" s="11">
        <f t="shared" ref="L5:L16" si="2">I5/H5</f>
        <v>105.86345079123063</v>
      </c>
      <c r="M5" s="12">
        <f t="shared" si="1"/>
        <v>22.909995000285633</v>
      </c>
    </row>
    <row r="6" spans="1:13" x14ac:dyDescent="0.25">
      <c r="A6" s="30">
        <v>3</v>
      </c>
      <c r="B6" s="20">
        <v>55287719.092900008</v>
      </c>
      <c r="C6" s="21">
        <v>6134006629.811799</v>
      </c>
      <c r="D6" s="22">
        <v>1285777307.88605</v>
      </c>
      <c r="E6" s="44">
        <v>2264593697.1054006</v>
      </c>
      <c r="F6" s="45">
        <v>329117919619.39813</v>
      </c>
      <c r="G6" s="46">
        <v>57090188523.512733</v>
      </c>
      <c r="H6" s="20">
        <v>2319881416.1983004</v>
      </c>
      <c r="I6" s="21">
        <v>335251926249.20996</v>
      </c>
      <c r="J6" s="22">
        <v>58375965831.398781</v>
      </c>
      <c r="K6" s="10">
        <f t="shared" si="0"/>
        <v>0.97616786844928372</v>
      </c>
      <c r="L6" s="11">
        <f t="shared" si="2"/>
        <v>144.51252719572329</v>
      </c>
      <c r="M6" s="12">
        <f t="shared" si="1"/>
        <v>25.163340429297563</v>
      </c>
    </row>
    <row r="7" spans="1:13" x14ac:dyDescent="0.25">
      <c r="A7" s="30">
        <v>4</v>
      </c>
      <c r="B7" s="20">
        <v>6711012.4427999975</v>
      </c>
      <c r="C7" s="21">
        <v>649259676.2592001</v>
      </c>
      <c r="D7" s="22">
        <v>157114442.02320004</v>
      </c>
      <c r="E7" s="44">
        <v>1179174719.8371999</v>
      </c>
      <c r="F7" s="45">
        <v>191168295623.85861</v>
      </c>
      <c r="G7" s="46">
        <v>30742262614.939751</v>
      </c>
      <c r="H7" s="20">
        <v>1185885732.28</v>
      </c>
      <c r="I7" s="21">
        <v>191817555300.1178</v>
      </c>
      <c r="J7" s="22">
        <v>30899377056.962952</v>
      </c>
      <c r="K7" s="10">
        <f t="shared" si="0"/>
        <v>0.9943409282529293</v>
      </c>
      <c r="L7" s="11">
        <f t="shared" si="2"/>
        <v>161.75045375689507</v>
      </c>
      <c r="M7" s="12">
        <f t="shared" si="1"/>
        <v>26.055948069765027</v>
      </c>
    </row>
    <row r="8" spans="1:13" x14ac:dyDescent="0.25">
      <c r="A8" s="30">
        <v>5</v>
      </c>
      <c r="B8" s="20">
        <v>875694.99319999991</v>
      </c>
      <c r="C8" s="21">
        <v>177278036.2216</v>
      </c>
      <c r="D8" s="22">
        <v>25576869.543400001</v>
      </c>
      <c r="E8" s="44">
        <v>3457737569.5545006</v>
      </c>
      <c r="F8" s="45">
        <v>708805059285.73938</v>
      </c>
      <c r="G8" s="46">
        <v>96239251871.076202</v>
      </c>
      <c r="H8" s="20">
        <v>3458613264.5477004</v>
      </c>
      <c r="I8" s="21">
        <v>708982337321.96094</v>
      </c>
      <c r="J8" s="22">
        <v>96264828740.619598</v>
      </c>
      <c r="K8" s="10">
        <f t="shared" si="0"/>
        <v>0.99974680748432443</v>
      </c>
      <c r="L8" s="11">
        <f t="shared" si="2"/>
        <v>204.99034818068276</v>
      </c>
      <c r="M8" s="12">
        <f t="shared" si="1"/>
        <v>27.83336018726818</v>
      </c>
    </row>
    <row r="9" spans="1:13" x14ac:dyDescent="0.25">
      <c r="A9" s="30">
        <v>6</v>
      </c>
      <c r="B9" s="20">
        <v>517936.73080000002</v>
      </c>
      <c r="C9" s="21">
        <v>82351940.1972</v>
      </c>
      <c r="D9" s="22">
        <v>14243260.096999999</v>
      </c>
      <c r="E9" s="44">
        <v>1625330476.3821003</v>
      </c>
      <c r="F9" s="45">
        <v>368047638458.71918</v>
      </c>
      <c r="G9" s="46">
        <v>46582655455.898048</v>
      </c>
      <c r="H9" s="20">
        <v>1625848413.1129003</v>
      </c>
      <c r="I9" s="21">
        <v>368129990398.91638</v>
      </c>
      <c r="J9" s="22">
        <v>46596898715.995049</v>
      </c>
      <c r="K9" s="10">
        <f t="shared" si="0"/>
        <v>0.99968143602649384</v>
      </c>
      <c r="L9" s="11">
        <f t="shared" si="2"/>
        <v>226.42331685404986</v>
      </c>
      <c r="M9" s="12">
        <f t="shared" si="1"/>
        <v>28.660051170932455</v>
      </c>
    </row>
    <row r="10" spans="1:13" x14ac:dyDescent="0.25">
      <c r="A10" s="30">
        <v>7</v>
      </c>
      <c r="B10" s="23"/>
      <c r="C10" s="24"/>
      <c r="D10" s="25"/>
      <c r="E10" s="44">
        <v>382318588.22059995</v>
      </c>
      <c r="F10" s="45">
        <v>92243573216.131409</v>
      </c>
      <c r="G10" s="46">
        <v>11202839796.771749</v>
      </c>
      <c r="H10" s="20">
        <v>382318588.22059995</v>
      </c>
      <c r="I10" s="21">
        <v>92243573216.131409</v>
      </c>
      <c r="J10" s="22">
        <v>11202839796.771749</v>
      </c>
      <c r="K10" s="10">
        <f t="shared" si="0"/>
        <v>1</v>
      </c>
      <c r="L10" s="11">
        <f t="shared" si="2"/>
        <v>241.27409981673807</v>
      </c>
      <c r="M10" s="12">
        <f t="shared" si="1"/>
        <v>29.302367559245244</v>
      </c>
    </row>
    <row r="11" spans="1:13" ht="15.75" thickBot="1" x14ac:dyDescent="0.3">
      <c r="A11" s="30">
        <v>8</v>
      </c>
      <c r="B11" s="23"/>
      <c r="C11" s="24"/>
      <c r="D11" s="25"/>
      <c r="E11" s="44">
        <v>243476625.99690002</v>
      </c>
      <c r="F11" s="45">
        <v>63026559148.69619</v>
      </c>
      <c r="G11" s="46">
        <v>7318517480.5712004</v>
      </c>
      <c r="H11" s="20">
        <v>243476625.99690002</v>
      </c>
      <c r="I11" s="21">
        <v>63026559148.69619</v>
      </c>
      <c r="J11" s="22">
        <v>7318517480.5712004</v>
      </c>
      <c r="K11" s="10">
        <f t="shared" si="0"/>
        <v>1</v>
      </c>
      <c r="L11" s="11">
        <f t="shared" si="2"/>
        <v>258.86082037911376</v>
      </c>
      <c r="M11" s="12">
        <f t="shared" si="1"/>
        <v>30.058398626997487</v>
      </c>
    </row>
    <row r="12" spans="1:13" x14ac:dyDescent="0.25">
      <c r="A12" s="29">
        <v>9</v>
      </c>
      <c r="B12" s="34"/>
      <c r="C12" s="35"/>
      <c r="D12" s="36"/>
      <c r="E12" s="47">
        <v>106225668.58979999</v>
      </c>
      <c r="F12" s="48">
        <v>27100305664.828003</v>
      </c>
      <c r="G12" s="49">
        <v>3187606029.7036495</v>
      </c>
      <c r="H12" s="17">
        <v>106225668.58979999</v>
      </c>
      <c r="I12" s="18">
        <v>27100305664.828003</v>
      </c>
      <c r="J12" s="19">
        <v>3187606029.7036495</v>
      </c>
      <c r="K12" s="7">
        <f t="shared" si="0"/>
        <v>1</v>
      </c>
      <c r="L12" s="8">
        <f t="shared" si="2"/>
        <v>255.12012326774126</v>
      </c>
      <c r="M12" s="9">
        <f t="shared" si="1"/>
        <v>30.007869774045652</v>
      </c>
    </row>
    <row r="13" spans="1:13" x14ac:dyDescent="0.25">
      <c r="A13" s="30">
        <v>10</v>
      </c>
      <c r="B13" s="23"/>
      <c r="C13" s="24"/>
      <c r="D13" s="25"/>
      <c r="E13" s="44">
        <v>34621457.653299995</v>
      </c>
      <c r="F13" s="45">
        <v>9058548704.3372002</v>
      </c>
      <c r="G13" s="46">
        <v>1046535250.9172999</v>
      </c>
      <c r="H13" s="20">
        <v>34621457.653299995</v>
      </c>
      <c r="I13" s="21">
        <v>9058548704.3372002</v>
      </c>
      <c r="J13" s="22">
        <v>1046535250.9172999</v>
      </c>
      <c r="K13" s="10">
        <f t="shared" si="0"/>
        <v>1</v>
      </c>
      <c r="L13" s="11">
        <f t="shared" si="2"/>
        <v>261.64550305910564</v>
      </c>
      <c r="M13" s="12">
        <f t="shared" si="1"/>
        <v>30.227937292453884</v>
      </c>
    </row>
    <row r="14" spans="1:13" ht="15.75" thickBot="1" x14ac:dyDescent="0.3">
      <c r="A14" s="31">
        <v>11</v>
      </c>
      <c r="B14" s="26"/>
      <c r="C14" s="27"/>
      <c r="D14" s="28"/>
      <c r="E14" s="50">
        <v>8312904.2600000007</v>
      </c>
      <c r="F14" s="51">
        <v>2624382032.9935999</v>
      </c>
      <c r="G14" s="52">
        <v>263046676.97664997</v>
      </c>
      <c r="H14" s="37">
        <v>8312904.2600000007</v>
      </c>
      <c r="I14" s="38">
        <v>2624382032.9935999</v>
      </c>
      <c r="J14" s="39">
        <v>263046676.97664997</v>
      </c>
      <c r="K14" s="13">
        <f t="shared" si="0"/>
        <v>1</v>
      </c>
      <c r="L14" s="14">
        <f t="shared" si="2"/>
        <v>315.6997784302161</v>
      </c>
      <c r="M14" s="15">
        <f t="shared" si="1"/>
        <v>31.64317412415982</v>
      </c>
    </row>
    <row r="15" spans="1:13" ht="15.75" thickBot="1" x14ac:dyDescent="0.3"/>
    <row r="16" spans="1:13" x14ac:dyDescent="0.25">
      <c r="A16" s="53" t="s">
        <v>31</v>
      </c>
      <c r="B16" s="34">
        <f>SUM(B12:B14)</f>
        <v>0</v>
      </c>
      <c r="C16" s="35">
        <f t="shared" ref="C16:J16" si="3">SUM(C12:C14)</f>
        <v>0</v>
      </c>
      <c r="D16" s="36">
        <f t="shared" si="3"/>
        <v>0</v>
      </c>
      <c r="E16" s="47">
        <f>SUM(E12:E14)</f>
        <v>149160030.50309998</v>
      </c>
      <c r="F16" s="48">
        <f>SUM(F12:F14)</f>
        <v>38783236402.158806</v>
      </c>
      <c r="G16" s="49">
        <f>SUM(G12:G14)</f>
        <v>4497187957.597599</v>
      </c>
      <c r="H16" s="17">
        <f t="shared" si="3"/>
        <v>149160030.50309998</v>
      </c>
      <c r="I16" s="18">
        <f t="shared" si="3"/>
        <v>38783236402.158806</v>
      </c>
      <c r="J16" s="19">
        <f t="shared" si="3"/>
        <v>4497187957.597599</v>
      </c>
      <c r="K16" s="7">
        <f t="shared" si="0"/>
        <v>1</v>
      </c>
      <c r="L16" s="8">
        <f t="shared" si="2"/>
        <v>260.01091761209301</v>
      </c>
      <c r="M16" s="9">
        <f t="shared" si="1"/>
        <v>30.150087409000189</v>
      </c>
    </row>
    <row r="17" spans="1:6" s="54" customFormat="1" ht="15.75" thickBot="1" x14ac:dyDescent="0.3"/>
    <row r="18" spans="1:6" s="54" customFormat="1" ht="15.75" thickBot="1" x14ac:dyDescent="0.3">
      <c r="A18" s="146" t="s">
        <v>39</v>
      </c>
      <c r="B18" s="147"/>
      <c r="C18" s="147"/>
      <c r="D18" s="147"/>
      <c r="E18" s="147"/>
      <c r="F18" s="148"/>
    </row>
    <row r="19" spans="1:6" s="54" customFormat="1" ht="15.75" thickBot="1" x14ac:dyDescent="0.3">
      <c r="A19" s="58" t="s">
        <v>34</v>
      </c>
      <c r="B19" s="58" t="s">
        <v>35</v>
      </c>
      <c r="C19" s="57" t="s">
        <v>36</v>
      </c>
      <c r="D19" s="58" t="s">
        <v>24</v>
      </c>
      <c r="E19" s="57" t="s">
        <v>38</v>
      </c>
      <c r="F19" s="58" t="s">
        <v>37</v>
      </c>
    </row>
    <row r="20" spans="1:6" s="54" customFormat="1" x14ac:dyDescent="0.25">
      <c r="A20" s="69">
        <v>0</v>
      </c>
      <c r="B20" s="70">
        <f>H3/1000000</f>
        <v>4572.6669631798004</v>
      </c>
      <c r="C20" s="55">
        <f>I3/1000000000</f>
        <v>15.0084535987863</v>
      </c>
      <c r="D20" s="61">
        <f>K3</f>
        <v>0</v>
      </c>
      <c r="E20" s="55">
        <f>L3</f>
        <v>3.2822100799463274</v>
      </c>
      <c r="F20" s="63">
        <f>M3</f>
        <v>7.7232892319419584</v>
      </c>
    </row>
    <row r="21" spans="1:6" s="54" customFormat="1" x14ac:dyDescent="0.25">
      <c r="A21" s="66">
        <v>1</v>
      </c>
      <c r="B21" s="59">
        <f>H4/1000000</f>
        <v>2444.3825101049015</v>
      </c>
      <c r="C21" s="55">
        <f t="shared" ref="C21:C28" si="4">I4/1000000000</f>
        <v>110.04422482388979</v>
      </c>
      <c r="D21" s="61">
        <f t="shared" ref="D21:D28" si="5">K4</f>
        <v>2.9650689205058003E-2</v>
      </c>
      <c r="E21" s="55">
        <f t="shared" ref="E21:E28" si="6">L4</f>
        <v>45.019232615588962</v>
      </c>
      <c r="F21" s="64">
        <f t="shared" ref="F21:F28" si="7">M4</f>
        <v>17.801477416579431</v>
      </c>
    </row>
    <row r="22" spans="1:6" s="54" customFormat="1" x14ac:dyDescent="0.25">
      <c r="A22" s="66">
        <v>2</v>
      </c>
      <c r="B22" s="59">
        <f t="shared" ref="B22:B28" si="8">H5/1000000</f>
        <v>1187.8024905634998</v>
      </c>
      <c r="C22" s="55">
        <f t="shared" si="4"/>
        <v>125.74487050947025</v>
      </c>
      <c r="D22" s="61">
        <f t="shared" si="5"/>
        <v>0.61648239761714274</v>
      </c>
      <c r="E22" s="55">
        <f t="shared" si="6"/>
        <v>105.86345079123063</v>
      </c>
      <c r="F22" s="64">
        <f t="shared" si="7"/>
        <v>22.909995000285633</v>
      </c>
    </row>
    <row r="23" spans="1:6" s="54" customFormat="1" x14ac:dyDescent="0.25">
      <c r="A23" s="66">
        <v>3</v>
      </c>
      <c r="B23" s="59">
        <f>H6/1000000</f>
        <v>2319.8814161983005</v>
      </c>
      <c r="C23" s="55">
        <f t="shared" si="4"/>
        <v>335.25192624920999</v>
      </c>
      <c r="D23" s="61">
        <f t="shared" si="5"/>
        <v>0.97616786844928372</v>
      </c>
      <c r="E23" s="55">
        <f t="shared" si="6"/>
        <v>144.51252719572329</v>
      </c>
      <c r="F23" s="64">
        <f t="shared" si="7"/>
        <v>25.163340429297563</v>
      </c>
    </row>
    <row r="24" spans="1:6" s="54" customFormat="1" x14ac:dyDescent="0.25">
      <c r="A24" s="66">
        <v>4</v>
      </c>
      <c r="B24" s="59">
        <f t="shared" si="8"/>
        <v>1185.88573228</v>
      </c>
      <c r="C24" s="55">
        <f t="shared" si="4"/>
        <v>191.81755530011779</v>
      </c>
      <c r="D24" s="61">
        <f t="shared" si="5"/>
        <v>0.9943409282529293</v>
      </c>
      <c r="E24" s="55">
        <f t="shared" si="6"/>
        <v>161.75045375689507</v>
      </c>
      <c r="F24" s="64">
        <f t="shared" si="7"/>
        <v>26.055948069765027</v>
      </c>
    </row>
    <row r="25" spans="1:6" s="54" customFormat="1" x14ac:dyDescent="0.25">
      <c r="A25" s="66">
        <v>5</v>
      </c>
      <c r="B25" s="59">
        <f>H8/1000000</f>
        <v>3458.6132645477005</v>
      </c>
      <c r="C25" s="55">
        <f t="shared" si="4"/>
        <v>708.98233732196093</v>
      </c>
      <c r="D25" s="61">
        <f t="shared" si="5"/>
        <v>0.99974680748432443</v>
      </c>
      <c r="E25" s="55">
        <f t="shared" si="6"/>
        <v>204.99034818068276</v>
      </c>
      <c r="F25" s="64">
        <f t="shared" si="7"/>
        <v>27.83336018726818</v>
      </c>
    </row>
    <row r="26" spans="1:6" s="54" customFormat="1" x14ac:dyDescent="0.25">
      <c r="A26" s="66">
        <v>6</v>
      </c>
      <c r="B26" s="59">
        <f t="shared" si="8"/>
        <v>1625.8484131129003</v>
      </c>
      <c r="C26" s="55">
        <f t="shared" si="4"/>
        <v>368.12999039891639</v>
      </c>
      <c r="D26" s="61">
        <f t="shared" si="5"/>
        <v>0.99968143602649384</v>
      </c>
      <c r="E26" s="55">
        <f t="shared" si="6"/>
        <v>226.42331685404986</v>
      </c>
      <c r="F26" s="64">
        <f t="shared" si="7"/>
        <v>28.660051170932455</v>
      </c>
    </row>
    <row r="27" spans="1:6" s="54" customFormat="1" x14ac:dyDescent="0.25">
      <c r="A27" s="66">
        <v>7</v>
      </c>
      <c r="B27" s="59">
        <f>H10/1000000</f>
        <v>382.31858822059996</v>
      </c>
      <c r="C27" s="55">
        <f t="shared" si="4"/>
        <v>92.243573216131409</v>
      </c>
      <c r="D27" s="61">
        <f t="shared" si="5"/>
        <v>1</v>
      </c>
      <c r="E27" s="55">
        <f t="shared" si="6"/>
        <v>241.27409981673807</v>
      </c>
      <c r="F27" s="64">
        <f t="shared" si="7"/>
        <v>29.302367559245244</v>
      </c>
    </row>
    <row r="28" spans="1:6" s="54" customFormat="1" x14ac:dyDescent="0.25">
      <c r="A28" s="66">
        <v>8</v>
      </c>
      <c r="B28" s="59">
        <f t="shared" si="8"/>
        <v>243.47662599690003</v>
      </c>
      <c r="C28" s="55">
        <f t="shared" si="4"/>
        <v>63.026559148696187</v>
      </c>
      <c r="D28" s="61">
        <f t="shared" si="5"/>
        <v>1</v>
      </c>
      <c r="E28" s="55">
        <f t="shared" si="6"/>
        <v>258.86082037911376</v>
      </c>
      <c r="F28" s="64">
        <f t="shared" si="7"/>
        <v>30.058398626997487</v>
      </c>
    </row>
    <row r="29" spans="1:6" s="54" customFormat="1" ht="15.75" thickBot="1" x14ac:dyDescent="0.3">
      <c r="A29" s="67" t="s">
        <v>31</v>
      </c>
      <c r="B29" s="60">
        <f>H16/1000000</f>
        <v>149.16003050309999</v>
      </c>
      <c r="C29" s="56">
        <f>I16/1000000000</f>
        <v>38.783236402158806</v>
      </c>
      <c r="D29" s="62">
        <f>K16</f>
        <v>1</v>
      </c>
      <c r="E29" s="56">
        <f>L16</f>
        <v>260.01091761209301</v>
      </c>
      <c r="F29" s="65">
        <f>M16</f>
        <v>30.150087409000189</v>
      </c>
    </row>
    <row r="30" spans="1:6" s="54" customFormat="1" x14ac:dyDescent="0.25">
      <c r="A30" s="71" t="s">
        <v>40</v>
      </c>
      <c r="B30" s="70">
        <f>SUM(B3:B14)/1000000</f>
        <v>7463.507373724301</v>
      </c>
      <c r="C30" s="70">
        <f>SUM(C3:C14)/1000000000</f>
        <v>165.22583277133808</v>
      </c>
      <c r="D30" s="29"/>
      <c r="E30" s="63">
        <f>(C30*1000)/B30</f>
        <v>22.137826694326712</v>
      </c>
      <c r="F30" s="63">
        <f>SUM(D3:D14)/SUM(B3:B14)</f>
        <v>11.873584019826815</v>
      </c>
    </row>
    <row r="31" spans="1:6" s="54" customFormat="1" ht="15.75" thickBot="1" x14ac:dyDescent="0.3">
      <c r="A31" s="68" t="s">
        <v>41</v>
      </c>
      <c r="B31" s="59">
        <f>SUM(E3:E14)/1000000</f>
        <v>10106.528660983402</v>
      </c>
      <c r="C31" s="59">
        <f>SUM(F3:F14)/1000000000</f>
        <v>1883.8068941979998</v>
      </c>
      <c r="D31" s="31"/>
      <c r="E31" s="64">
        <f>(C31*1000)/B31</f>
        <v>186.39504793277837</v>
      </c>
      <c r="F31" s="64">
        <f>SUM(G3:G14)/SUM(E3:E14)</f>
        <v>26.97060895270004</v>
      </c>
    </row>
    <row r="32" spans="1:6" ht="15.75" thickBot="1" x14ac:dyDescent="0.3">
      <c r="A32" s="67" t="s">
        <v>23</v>
      </c>
      <c r="B32" s="60">
        <f>SUM(H3:H14)/1000000</f>
        <v>17570.036034707704</v>
      </c>
      <c r="C32" s="60">
        <f>SUM(I3:I14)/1000000000</f>
        <v>2049.032726969338</v>
      </c>
      <c r="D32" s="72">
        <f>B31/B32</f>
        <v>0.57521388351276281</v>
      </c>
      <c r="E32" s="65">
        <f>(C32*1000)/B32</f>
        <v>116.62086081791156</v>
      </c>
      <c r="F32" s="65">
        <f>SUM(J3:J14)/SUM(H3:H14)</f>
        <v>20.55760236095383</v>
      </c>
    </row>
    <row r="34" spans="1:11" ht="15.75" thickBot="1" x14ac:dyDescent="0.3"/>
    <row r="35" spans="1:11" ht="15.75" thickBot="1" x14ac:dyDescent="0.3">
      <c r="A35" s="134" t="s">
        <v>44</v>
      </c>
      <c r="B35" s="135"/>
      <c r="C35" s="136"/>
    </row>
    <row r="36" spans="1:11" ht="15.75" thickBot="1" x14ac:dyDescent="0.3">
      <c r="A36" s="73" t="s">
        <v>42</v>
      </c>
      <c r="B36" s="74">
        <v>1</v>
      </c>
      <c r="C36" s="74">
        <v>2</v>
      </c>
      <c r="D36" s="74">
        <v>3</v>
      </c>
      <c r="E36" s="74">
        <v>4</v>
      </c>
      <c r="F36" s="74">
        <v>5</v>
      </c>
      <c r="G36" s="74">
        <v>6</v>
      </c>
      <c r="H36" s="74">
        <v>7</v>
      </c>
      <c r="I36" s="74">
        <v>8</v>
      </c>
      <c r="J36" s="74" t="s">
        <v>31</v>
      </c>
      <c r="K36" s="74" t="s">
        <v>43</v>
      </c>
    </row>
    <row r="37" spans="1:11" ht="15.75" thickBot="1" x14ac:dyDescent="0.3">
      <c r="A37" s="75">
        <v>2019</v>
      </c>
      <c r="B37" s="76">
        <f>B21</f>
        <v>2444.3825101049015</v>
      </c>
      <c r="C37" s="76">
        <f>B22</f>
        <v>1187.8024905634998</v>
      </c>
      <c r="D37" s="76">
        <f>B23</f>
        <v>2319.8814161983005</v>
      </c>
      <c r="E37" s="76">
        <f>B24</f>
        <v>1185.88573228</v>
      </c>
      <c r="F37" s="76">
        <f>B25</f>
        <v>3458.6132645477005</v>
      </c>
      <c r="G37" s="76">
        <f>B26</f>
        <v>1625.8484131129003</v>
      </c>
      <c r="H37" s="76">
        <f>B27</f>
        <v>382.31858822059996</v>
      </c>
      <c r="I37" s="76">
        <f>B28</f>
        <v>243.47662599690003</v>
      </c>
      <c r="J37" s="76">
        <f>B29</f>
        <v>149.16003050309999</v>
      </c>
      <c r="K37" s="76">
        <f>C31</f>
        <v>1883.8068941979998</v>
      </c>
    </row>
  </sheetData>
  <mergeCells count="6">
    <mergeCell ref="A35:C35"/>
    <mergeCell ref="B1:D1"/>
    <mergeCell ref="E1:G1"/>
    <mergeCell ref="H1:J1"/>
    <mergeCell ref="K1:M1"/>
    <mergeCell ref="A18:F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4"/>
  <sheetViews>
    <sheetView workbookViewId="0">
      <selection activeCell="B5" sqref="B5:D13"/>
    </sheetView>
  </sheetViews>
  <sheetFormatPr defaultRowHeight="15" x14ac:dyDescent="0.25"/>
  <cols>
    <col min="1" max="1" width="12.5703125" customWidth="1"/>
    <col min="2" max="2" width="14.28515625" customWidth="1"/>
    <col min="3" max="3" width="16.42578125" bestFit="1" customWidth="1"/>
    <col min="4" max="4" width="18.140625" bestFit="1" customWidth="1"/>
    <col min="5" max="5" width="14.28515625" customWidth="1"/>
    <col min="6" max="6" width="16.42578125" customWidth="1"/>
    <col min="7" max="7" width="18.140625" customWidth="1"/>
    <col min="8" max="8" width="14.28515625" customWidth="1"/>
    <col min="9" max="9" width="16.42578125" customWidth="1"/>
    <col min="10" max="10" width="18.140625" customWidth="1"/>
    <col min="11" max="11" width="19" customWidth="1"/>
    <col min="12" max="12" width="21.28515625" customWidth="1"/>
    <col min="13" max="13" width="22.85546875" customWidth="1"/>
  </cols>
  <sheetData>
    <row r="2" spans="1:4" x14ac:dyDescent="0.25">
      <c r="A2" s="3" t="s">
        <v>4</v>
      </c>
      <c r="B2" t="s">
        <v>52</v>
      </c>
    </row>
    <row r="4" spans="1:4" x14ac:dyDescent="0.25">
      <c r="A4" s="3" t="s">
        <v>13</v>
      </c>
      <c r="B4" t="s">
        <v>15</v>
      </c>
      <c r="C4" t="s">
        <v>19</v>
      </c>
      <c r="D4" t="s">
        <v>29</v>
      </c>
    </row>
    <row r="5" spans="1:4" x14ac:dyDescent="0.25">
      <c r="A5" s="4">
        <v>0</v>
      </c>
      <c r="B5" s="5">
        <v>2275368.3942</v>
      </c>
      <c r="C5" s="5">
        <v>9101473.5767999999</v>
      </c>
      <c r="D5" s="5">
        <v>19340631.350699998</v>
      </c>
    </row>
    <row r="6" spans="1:4" x14ac:dyDescent="0.25">
      <c r="A6" s="4">
        <v>1</v>
      </c>
      <c r="B6" s="5">
        <v>417566483.16920012</v>
      </c>
      <c r="C6" s="5">
        <v>14938480687.800598</v>
      </c>
      <c r="D6" s="5">
        <v>7071959132.4362497</v>
      </c>
    </row>
    <row r="7" spans="1:4" x14ac:dyDescent="0.25">
      <c r="A7" s="4">
        <v>2</v>
      </c>
      <c r="B7" s="5">
        <v>509249052.78869998</v>
      </c>
      <c r="C7" s="5">
        <v>40705378383.383698</v>
      </c>
      <c r="D7" s="5">
        <v>11005088914.372501</v>
      </c>
    </row>
    <row r="8" spans="1:4" x14ac:dyDescent="0.25">
      <c r="A8" s="4">
        <v>3</v>
      </c>
      <c r="B8" s="5">
        <v>221446792.23479998</v>
      </c>
      <c r="C8" s="5">
        <v>19126793170.353508</v>
      </c>
      <c r="D8" s="5">
        <v>4973896086.0308981</v>
      </c>
    </row>
    <row r="9" spans="1:4" x14ac:dyDescent="0.25">
      <c r="A9" s="4">
        <v>4</v>
      </c>
      <c r="B9" s="5">
        <v>44950471.141300008</v>
      </c>
      <c r="C9" s="5">
        <v>5117154066.5839977</v>
      </c>
      <c r="D9" s="5">
        <v>1094794274.7272501</v>
      </c>
    </row>
    <row r="10" spans="1:4" x14ac:dyDescent="0.25">
      <c r="A10" s="4">
        <v>5</v>
      </c>
      <c r="B10" s="5">
        <v>22174648.600500006</v>
      </c>
      <c r="C10" s="5">
        <v>2965663638.6385989</v>
      </c>
      <c r="D10" s="5">
        <v>562382766.73865008</v>
      </c>
    </row>
    <row r="11" spans="1:4" x14ac:dyDescent="0.25">
      <c r="A11" s="4">
        <v>6</v>
      </c>
      <c r="B11" s="5">
        <v>24722036.101799998</v>
      </c>
      <c r="C11" s="5">
        <v>3939239526.2432008</v>
      </c>
      <c r="D11" s="5">
        <v>661323023.77464998</v>
      </c>
    </row>
    <row r="12" spans="1:4" x14ac:dyDescent="0.25">
      <c r="A12" s="4">
        <v>7</v>
      </c>
      <c r="B12" s="5">
        <v>6505841.2528999997</v>
      </c>
      <c r="C12" s="5">
        <v>1060158109.6490002</v>
      </c>
      <c r="D12" s="5">
        <v>178185805.40109998</v>
      </c>
    </row>
    <row r="13" spans="1:4" x14ac:dyDescent="0.25">
      <c r="A13" s="4">
        <v>8</v>
      </c>
      <c r="B13" s="5">
        <v>2952509.8755000001</v>
      </c>
      <c r="C13" s="5">
        <v>589819313.50510001</v>
      </c>
      <c r="D13" s="5">
        <v>86748634.81825</v>
      </c>
    </row>
    <row r="14" spans="1:4" x14ac:dyDescent="0.25">
      <c r="A14" s="4" t="s">
        <v>14</v>
      </c>
      <c r="B14" s="5">
        <v>1251843203.5589001</v>
      </c>
      <c r="C14" s="5">
        <v>88451788369.734482</v>
      </c>
      <c r="D14" s="5">
        <v>25653719269.650249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"/>
  <sheetViews>
    <sheetView zoomScale="60" zoomScaleNormal="60" workbookViewId="0">
      <selection activeCell="A37" sqref="A37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5.28515625" bestFit="1" customWidth="1"/>
    <col min="4" max="4" width="20.7109375" customWidth="1"/>
    <col min="5" max="5" width="16.7109375" bestFit="1" customWidth="1"/>
    <col min="6" max="6" width="15.7109375" bestFit="1" customWidth="1"/>
    <col min="7" max="7" width="14.7109375" customWidth="1"/>
    <col min="8" max="8" width="18.28515625" bestFit="1" customWidth="1"/>
    <col min="9" max="9" width="20.5703125" bestFit="1" customWidth="1"/>
    <col min="10" max="10" width="16.85546875" bestFit="1" customWidth="1"/>
    <col min="12" max="12" width="12.5703125" bestFit="1" customWidth="1"/>
    <col min="13" max="13" width="15.42578125" customWidth="1"/>
  </cols>
  <sheetData>
    <row r="1" spans="1:7" ht="15.75" thickBot="1" x14ac:dyDescent="0.3">
      <c r="B1" s="137" t="s">
        <v>23</v>
      </c>
      <c r="C1" s="138"/>
      <c r="D1" s="139"/>
      <c r="E1" s="143" t="s">
        <v>25</v>
      </c>
      <c r="F1" s="144"/>
      <c r="G1" s="145"/>
    </row>
    <row r="2" spans="1:7" ht="15.75" thickBot="1" x14ac:dyDescent="0.3">
      <c r="A2" s="33" t="s">
        <v>22</v>
      </c>
      <c r="B2" s="16" t="s">
        <v>17</v>
      </c>
      <c r="C2" s="16" t="s">
        <v>18</v>
      </c>
      <c r="D2" s="16" t="s">
        <v>20</v>
      </c>
      <c r="E2" s="6"/>
      <c r="F2" s="6" t="s">
        <v>26</v>
      </c>
      <c r="G2" s="6" t="s">
        <v>30</v>
      </c>
    </row>
    <row r="3" spans="1:7" x14ac:dyDescent="0.25">
      <c r="A3" s="29">
        <v>0</v>
      </c>
      <c r="B3" s="17">
        <v>2275368.3942</v>
      </c>
      <c r="C3" s="18">
        <v>9101473.5767999999</v>
      </c>
      <c r="D3" s="19">
        <v>19340631.350699998</v>
      </c>
      <c r="E3" s="7"/>
      <c r="F3" s="91">
        <f t="shared" ref="F3:F14" si="0">C3/B3</f>
        <v>4</v>
      </c>
      <c r="G3" s="91">
        <f>D3/B3</f>
        <v>8.5</v>
      </c>
    </row>
    <row r="4" spans="1:7" x14ac:dyDescent="0.25">
      <c r="A4" s="30">
        <v>1</v>
      </c>
      <c r="B4" s="20">
        <v>417566483.16920012</v>
      </c>
      <c r="C4" s="21">
        <v>14938480687.800598</v>
      </c>
      <c r="D4" s="22">
        <v>7071959132.4362497</v>
      </c>
      <c r="E4" s="10"/>
      <c r="F4" s="91">
        <f t="shared" si="0"/>
        <v>35.775095200223355</v>
      </c>
      <c r="G4" s="91">
        <f>D4/B4</f>
        <v>16.936127341357171</v>
      </c>
    </row>
    <row r="5" spans="1:7" x14ac:dyDescent="0.25">
      <c r="A5" s="30">
        <v>2</v>
      </c>
      <c r="B5" s="20">
        <v>509249052.78869998</v>
      </c>
      <c r="C5" s="21">
        <v>40705378383.383698</v>
      </c>
      <c r="D5" s="22">
        <v>11005088914.372501</v>
      </c>
      <c r="E5" s="10"/>
      <c r="F5" s="91">
        <f t="shared" si="0"/>
        <v>79.932163173356685</v>
      </c>
      <c r="G5" s="91">
        <f t="shared" ref="G5:G12" si="1">D5/B5</f>
        <v>21.610425889076293</v>
      </c>
    </row>
    <row r="6" spans="1:7" x14ac:dyDescent="0.25">
      <c r="A6" s="30">
        <v>3</v>
      </c>
      <c r="B6" s="20">
        <v>221446792.23479998</v>
      </c>
      <c r="C6" s="21">
        <v>19126793170.353508</v>
      </c>
      <c r="D6" s="22">
        <v>4973896086.0308981</v>
      </c>
      <c r="E6" s="10"/>
      <c r="F6" s="91">
        <f t="shared" si="0"/>
        <v>86.371958597049229</v>
      </c>
      <c r="G6" s="91">
        <f t="shared" si="1"/>
        <v>22.460908265300485</v>
      </c>
    </row>
    <row r="7" spans="1:7" x14ac:dyDescent="0.25">
      <c r="A7" s="30">
        <v>4</v>
      </c>
      <c r="B7" s="20">
        <v>44950471.141300008</v>
      </c>
      <c r="C7" s="21">
        <v>5117154066.5839977</v>
      </c>
      <c r="D7" s="22">
        <v>1094794274.7272501</v>
      </c>
      <c r="E7" s="10"/>
      <c r="F7" s="91">
        <f t="shared" si="0"/>
        <v>113.83983163376483</v>
      </c>
      <c r="G7" s="91">
        <f t="shared" si="1"/>
        <v>24.355568405185522</v>
      </c>
    </row>
    <row r="8" spans="1:7" x14ac:dyDescent="0.25">
      <c r="A8" s="30">
        <v>5</v>
      </c>
      <c r="B8" s="20">
        <v>22174648.600500006</v>
      </c>
      <c r="C8" s="21">
        <v>2965663638.6385989</v>
      </c>
      <c r="D8" s="22">
        <v>562382766.73865008</v>
      </c>
      <c r="E8" s="10"/>
      <c r="F8" s="91">
        <f t="shared" si="0"/>
        <v>133.74117858948745</v>
      </c>
      <c r="G8" s="91">
        <f t="shared" si="1"/>
        <v>25.36151877175493</v>
      </c>
    </row>
    <row r="9" spans="1:7" x14ac:dyDescent="0.25">
      <c r="A9" s="30">
        <v>6</v>
      </c>
      <c r="B9" s="20">
        <v>24722036.101799998</v>
      </c>
      <c r="C9" s="21">
        <v>3939239526.2432008</v>
      </c>
      <c r="D9" s="22">
        <v>661323023.77464998</v>
      </c>
      <c r="E9" s="10"/>
      <c r="F9" s="91">
        <f t="shared" si="0"/>
        <v>159.34122537570386</v>
      </c>
      <c r="G9" s="91">
        <f t="shared" si="1"/>
        <v>26.75034617098142</v>
      </c>
    </row>
    <row r="10" spans="1:7" x14ac:dyDescent="0.25">
      <c r="A10" s="30">
        <v>7</v>
      </c>
      <c r="B10" s="20">
        <v>6505841.2528999997</v>
      </c>
      <c r="C10" s="21">
        <v>1060158109.6490002</v>
      </c>
      <c r="D10" s="22">
        <v>178185805.40109998</v>
      </c>
      <c r="E10" s="10"/>
      <c r="F10" s="91">
        <f t="shared" si="0"/>
        <v>162.95480760100492</v>
      </c>
      <c r="G10" s="91">
        <f t="shared" si="1"/>
        <v>27.38858795880903</v>
      </c>
    </row>
    <row r="11" spans="1:7" x14ac:dyDescent="0.25">
      <c r="A11" s="30">
        <v>8</v>
      </c>
      <c r="B11" s="20">
        <v>2952509.8755000001</v>
      </c>
      <c r="C11" s="21">
        <v>589819313.50510001</v>
      </c>
      <c r="D11" s="22">
        <v>86748634.81825</v>
      </c>
      <c r="E11" s="10"/>
      <c r="F11" s="91">
        <f t="shared" si="0"/>
        <v>199.7687860079437</v>
      </c>
      <c r="G11" s="91">
        <f t="shared" si="1"/>
        <v>29.381319106869825</v>
      </c>
    </row>
    <row r="12" spans="1:7" x14ac:dyDescent="0.25">
      <c r="A12" s="30">
        <v>9</v>
      </c>
      <c r="B12" s="20">
        <v>0</v>
      </c>
      <c r="C12" s="21">
        <v>0</v>
      </c>
      <c r="D12" s="22">
        <v>0</v>
      </c>
      <c r="E12" s="10"/>
      <c r="F12" s="91" t="e">
        <f>C12/B12</f>
        <v>#DIV/0!</v>
      </c>
      <c r="G12" s="91" t="e">
        <f t="shared" si="1"/>
        <v>#DIV/0!</v>
      </c>
    </row>
    <row r="13" spans="1:7" x14ac:dyDescent="0.25">
      <c r="A13" s="30">
        <v>10</v>
      </c>
      <c r="B13" s="20">
        <v>0</v>
      </c>
      <c r="C13" s="21">
        <v>0</v>
      </c>
      <c r="D13" s="22">
        <v>0</v>
      </c>
      <c r="E13" s="10"/>
      <c r="F13" s="91" t="e">
        <f t="shared" si="0"/>
        <v>#DIV/0!</v>
      </c>
      <c r="G13" s="91" t="e">
        <f>D13/B13</f>
        <v>#DIV/0!</v>
      </c>
    </row>
    <row r="14" spans="1:7" ht="15.75" thickBot="1" x14ac:dyDescent="0.3">
      <c r="A14" s="31">
        <v>11</v>
      </c>
      <c r="B14" s="37">
        <v>0</v>
      </c>
      <c r="C14" s="38">
        <v>0</v>
      </c>
      <c r="D14" s="39">
        <v>0</v>
      </c>
      <c r="E14" s="13"/>
      <c r="F14" s="92" t="e">
        <f t="shared" si="0"/>
        <v>#DIV/0!</v>
      </c>
      <c r="G14" s="15" t="e">
        <f>D14/B14</f>
        <v>#DIV/0!</v>
      </c>
    </row>
    <row r="15" spans="1:7" s="86" customFormat="1" ht="15.75" thickBot="1" x14ac:dyDescent="0.3">
      <c r="A15" s="88"/>
      <c r="B15" s="103"/>
      <c r="C15" s="103"/>
      <c r="D15" s="103"/>
      <c r="E15" s="89"/>
      <c r="F15" s="90"/>
      <c r="G15" s="90"/>
    </row>
    <row r="16" spans="1:7" x14ac:dyDescent="0.25">
      <c r="A16" s="98" t="s">
        <v>58</v>
      </c>
      <c r="B16" s="99">
        <f>SUM(B6:B14)</f>
        <v>322752299.20680004</v>
      </c>
      <c r="C16" s="99">
        <f>SUM(C6:C14)</f>
        <v>32798827824.973408</v>
      </c>
      <c r="D16" s="99">
        <f>SUM(D6:D14)</f>
        <v>7557330591.490798</v>
      </c>
      <c r="E16" s="100"/>
      <c r="F16" s="101">
        <f>C16/B16</f>
        <v>101.62229023799429</v>
      </c>
      <c r="G16" s="102">
        <f>D16/B16</f>
        <v>23.415264926272517</v>
      </c>
    </row>
    <row r="17" spans="1:7" ht="15.75" thickBot="1" x14ac:dyDescent="0.3">
      <c r="A17" s="95" t="s">
        <v>57</v>
      </c>
      <c r="B17" s="51">
        <f>SUM(B11:B14)</f>
        <v>2952509.8755000001</v>
      </c>
      <c r="C17" s="51">
        <f>SUM(C11:C14)</f>
        <v>589819313.50510001</v>
      </c>
      <c r="D17" s="51">
        <f>SUM(D11:D14)</f>
        <v>86748634.81825</v>
      </c>
      <c r="E17" s="96"/>
      <c r="F17" s="82">
        <f>C17/B17</f>
        <v>199.7687860079437</v>
      </c>
      <c r="G17" s="97">
        <f>D17/B17</f>
        <v>29.381319106869825</v>
      </c>
    </row>
    <row r="18" spans="1:7" s="54" customFormat="1" ht="15.75" thickBot="1" x14ac:dyDescent="0.3"/>
    <row r="19" spans="1:7" s="54" customFormat="1" x14ac:dyDescent="0.25">
      <c r="A19" s="149" t="s">
        <v>62</v>
      </c>
      <c r="B19" s="150"/>
      <c r="C19" s="150"/>
      <c r="D19" s="150"/>
      <c r="E19" s="150"/>
      <c r="F19" s="151"/>
    </row>
    <row r="20" spans="1:7" s="54" customFormat="1" x14ac:dyDescent="0.25">
      <c r="A20" s="106" t="s">
        <v>59</v>
      </c>
      <c r="B20" s="106" t="s">
        <v>35</v>
      </c>
      <c r="C20" s="106" t="s">
        <v>36</v>
      </c>
      <c r="D20" s="106" t="s">
        <v>60</v>
      </c>
      <c r="E20" s="106" t="s">
        <v>61</v>
      </c>
      <c r="F20" s="88"/>
    </row>
    <row r="21" spans="1:7" s="54" customFormat="1" x14ac:dyDescent="0.25">
      <c r="A21" s="16">
        <v>0</v>
      </c>
      <c r="B21" s="108">
        <f>B3/1000000</f>
        <v>2.2753683942</v>
      </c>
      <c r="C21" s="108">
        <f>C3/1000000000</f>
        <v>9.1014735768000007E-3</v>
      </c>
      <c r="D21" s="111">
        <f>F3</f>
        <v>4</v>
      </c>
      <c r="E21" s="111">
        <f>G3</f>
        <v>8.5</v>
      </c>
      <c r="F21" s="90"/>
    </row>
    <row r="22" spans="1:7" s="54" customFormat="1" x14ac:dyDescent="0.25">
      <c r="A22" s="16">
        <v>1</v>
      </c>
      <c r="B22" s="108">
        <f t="shared" ref="B22:B28" si="2">B4/1000000</f>
        <v>417.56648316920013</v>
      </c>
      <c r="C22" s="108">
        <f>C4/1000000000</f>
        <v>14.938480687800599</v>
      </c>
      <c r="D22" s="111">
        <f>F4</f>
        <v>35.775095200223355</v>
      </c>
      <c r="E22" s="111">
        <f>G4</f>
        <v>16.936127341357171</v>
      </c>
      <c r="F22" s="90"/>
    </row>
    <row r="23" spans="1:7" s="54" customFormat="1" x14ac:dyDescent="0.25">
      <c r="A23" s="16">
        <v>2</v>
      </c>
      <c r="B23" s="108">
        <f t="shared" si="2"/>
        <v>509.2490527887</v>
      </c>
      <c r="C23" s="108">
        <f t="shared" ref="C23:C28" si="3">C5/1000000000</f>
        <v>40.705378383383696</v>
      </c>
      <c r="D23" s="111">
        <f t="shared" ref="D23:D28" si="4">F5</f>
        <v>79.932163173356685</v>
      </c>
      <c r="E23" s="111">
        <f t="shared" ref="E23:E28" si="5">G5</f>
        <v>21.610425889076293</v>
      </c>
      <c r="F23" s="90"/>
    </row>
    <row r="24" spans="1:7" s="54" customFormat="1" x14ac:dyDescent="0.25">
      <c r="A24" s="16">
        <v>3</v>
      </c>
      <c r="B24" s="108">
        <f t="shared" si="2"/>
        <v>221.44679223479997</v>
      </c>
      <c r="C24" s="108">
        <f t="shared" si="3"/>
        <v>19.126793170353508</v>
      </c>
      <c r="D24" s="111">
        <f t="shared" si="4"/>
        <v>86.371958597049229</v>
      </c>
      <c r="E24" s="111">
        <f t="shared" si="5"/>
        <v>22.460908265300485</v>
      </c>
      <c r="F24" s="90"/>
    </row>
    <row r="25" spans="1:7" s="54" customFormat="1" x14ac:dyDescent="0.25">
      <c r="A25" s="16">
        <v>4</v>
      </c>
      <c r="B25" s="108">
        <f t="shared" si="2"/>
        <v>44.950471141300007</v>
      </c>
      <c r="C25" s="108">
        <f t="shared" si="3"/>
        <v>5.1171540665839981</v>
      </c>
      <c r="D25" s="111">
        <f t="shared" si="4"/>
        <v>113.83983163376483</v>
      </c>
      <c r="E25" s="111">
        <f t="shared" si="5"/>
        <v>24.355568405185522</v>
      </c>
      <c r="F25" s="90"/>
    </row>
    <row r="26" spans="1:7" s="54" customFormat="1" x14ac:dyDescent="0.25">
      <c r="A26" s="16">
        <v>5</v>
      </c>
      <c r="B26" s="108">
        <f t="shared" si="2"/>
        <v>22.174648600500007</v>
      </c>
      <c r="C26" s="108">
        <f t="shared" si="3"/>
        <v>2.9656636386385991</v>
      </c>
      <c r="D26" s="111">
        <f t="shared" si="4"/>
        <v>133.74117858948745</v>
      </c>
      <c r="E26" s="111">
        <f t="shared" si="5"/>
        <v>25.36151877175493</v>
      </c>
      <c r="F26" s="90"/>
    </row>
    <row r="27" spans="1:7" s="54" customFormat="1" x14ac:dyDescent="0.25">
      <c r="A27" s="16">
        <v>6</v>
      </c>
      <c r="B27" s="108">
        <f t="shared" si="2"/>
        <v>24.722036101799997</v>
      </c>
      <c r="C27" s="108">
        <f t="shared" si="3"/>
        <v>3.9392395262432007</v>
      </c>
      <c r="D27" s="111">
        <f t="shared" si="4"/>
        <v>159.34122537570386</v>
      </c>
      <c r="E27" s="111">
        <f t="shared" si="5"/>
        <v>26.75034617098142</v>
      </c>
      <c r="F27" s="90"/>
    </row>
    <row r="28" spans="1:7" s="54" customFormat="1" x14ac:dyDescent="0.25">
      <c r="A28" s="16">
        <v>7</v>
      </c>
      <c r="B28" s="108">
        <f t="shared" si="2"/>
        <v>6.5058412528999998</v>
      </c>
      <c r="C28" s="108">
        <f t="shared" si="3"/>
        <v>1.0601581096490003</v>
      </c>
      <c r="D28" s="111">
        <f t="shared" si="4"/>
        <v>162.95480760100492</v>
      </c>
      <c r="E28" s="111">
        <f t="shared" si="5"/>
        <v>27.38858795880903</v>
      </c>
      <c r="F28" s="90"/>
    </row>
    <row r="29" spans="1:7" s="54" customFormat="1" x14ac:dyDescent="0.25">
      <c r="A29" s="107" t="s">
        <v>57</v>
      </c>
      <c r="B29" s="108">
        <f>B11/1000000</f>
        <v>2.9525098755000001</v>
      </c>
      <c r="C29" s="108">
        <f>C17/1000000000</f>
        <v>0.58981931350509997</v>
      </c>
      <c r="D29" s="111">
        <f>F17</f>
        <v>199.7687860079437</v>
      </c>
      <c r="E29" s="111">
        <f>G17</f>
        <v>29.381319106869825</v>
      </c>
      <c r="F29" s="90"/>
    </row>
    <row r="30" spans="1:7" s="54" customFormat="1" x14ac:dyDescent="0.25">
      <c r="A30" s="104" t="s">
        <v>58</v>
      </c>
      <c r="B30" s="109">
        <f>B16/1000000</f>
        <v>322.75229920680005</v>
      </c>
      <c r="C30" s="109">
        <f>C16/1000000000</f>
        <v>32.798827824973408</v>
      </c>
      <c r="D30" s="112">
        <f>F16</f>
        <v>101.62229023799429</v>
      </c>
      <c r="E30" s="112">
        <f>G16</f>
        <v>23.415264926272517</v>
      </c>
      <c r="F30" s="90"/>
    </row>
    <row r="31" spans="1:7" s="54" customFormat="1" x14ac:dyDescent="0.25">
      <c r="A31" s="105" t="s">
        <v>23</v>
      </c>
      <c r="B31" s="110">
        <f>SUM(B3:B14)/1000000</f>
        <v>1251.8432035589001</v>
      </c>
      <c r="C31" s="110">
        <f>SUM(C3:C14)/1000000000</f>
        <v>88.451788369734487</v>
      </c>
      <c r="D31" s="113">
        <f>C31/B31*1000</f>
        <v>70.657242151630825</v>
      </c>
      <c r="E31" s="113">
        <f>SUM(D3:D14)/SUM(B3:B14)</f>
        <v>20.492757556791915</v>
      </c>
      <c r="F31" s="90"/>
    </row>
    <row r="33" spans="1:11" ht="15.75" thickBot="1" x14ac:dyDescent="0.3"/>
    <row r="34" spans="1:11" ht="15.75" thickBot="1" x14ac:dyDescent="0.3">
      <c r="A34" s="134" t="s">
        <v>63</v>
      </c>
      <c r="B34" s="135"/>
      <c r="C34" s="136"/>
    </row>
    <row r="35" spans="1:11" ht="15.75" thickBot="1" x14ac:dyDescent="0.3">
      <c r="A35" s="73" t="s">
        <v>42</v>
      </c>
      <c r="B35" s="74">
        <v>1</v>
      </c>
      <c r="C35" s="74">
        <v>2</v>
      </c>
      <c r="D35" s="74">
        <v>3</v>
      </c>
      <c r="E35" s="74">
        <v>4</v>
      </c>
      <c r="F35" s="74">
        <v>5</v>
      </c>
      <c r="G35" s="74">
        <v>6</v>
      </c>
      <c r="H35" s="74">
        <v>7</v>
      </c>
      <c r="I35" s="74" t="s">
        <v>57</v>
      </c>
      <c r="J35" s="74" t="s">
        <v>64</v>
      </c>
      <c r="K35" s="74" t="s">
        <v>58</v>
      </c>
    </row>
    <row r="36" spans="1:11" ht="15.75" thickBot="1" x14ac:dyDescent="0.3">
      <c r="A36" s="75">
        <v>2019</v>
      </c>
      <c r="B36" s="76">
        <f>B22</f>
        <v>417.56648316920013</v>
      </c>
      <c r="C36" s="76">
        <f>B23</f>
        <v>509.2490527887</v>
      </c>
      <c r="D36" s="76">
        <f>B24</f>
        <v>221.44679223479997</v>
      </c>
      <c r="E36" s="76">
        <f>B25</f>
        <v>44.950471141300007</v>
      </c>
      <c r="F36" s="76">
        <f>B26</f>
        <v>22.174648600500007</v>
      </c>
      <c r="G36" s="76">
        <f>B27</f>
        <v>24.722036101799997</v>
      </c>
      <c r="H36" s="76">
        <f>B28</f>
        <v>6.5058412528999998</v>
      </c>
      <c r="I36" s="76">
        <f>B29</f>
        <v>2.9525098755000001</v>
      </c>
      <c r="J36" s="76">
        <f>B31</f>
        <v>1251.8432035589001</v>
      </c>
      <c r="K36" s="76">
        <f>B30</f>
        <v>322.75229920680005</v>
      </c>
    </row>
  </sheetData>
  <mergeCells count="4">
    <mergeCell ref="B1:D1"/>
    <mergeCell ref="E1:G1"/>
    <mergeCell ref="A19:F19"/>
    <mergeCell ref="A34:C3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>
      <selection activeCell="D20" sqref="D20"/>
    </sheetView>
  </sheetViews>
  <sheetFormatPr defaultRowHeight="15" x14ac:dyDescent="0.25"/>
  <cols>
    <col min="1" max="1" width="12.5703125" customWidth="1"/>
    <col min="2" max="2" width="14.28515625" customWidth="1"/>
    <col min="3" max="4" width="16.42578125" customWidth="1"/>
    <col min="5" max="5" width="14.28515625" customWidth="1"/>
    <col min="6" max="6" width="21.28515625" customWidth="1"/>
    <col min="7" max="7" width="19" customWidth="1"/>
    <col min="8" max="8" width="24.7109375" customWidth="1"/>
    <col min="9" max="9" width="22.42578125" customWidth="1"/>
    <col min="10" max="10" width="21.28515625" customWidth="1"/>
    <col min="11" max="11" width="19" customWidth="1"/>
    <col min="12" max="12" width="24.7109375" bestFit="1" customWidth="1"/>
    <col min="13" max="13" width="22.42578125" bestFit="1" customWidth="1"/>
    <col min="14" max="14" width="21.28515625" bestFit="1" customWidth="1"/>
    <col min="15" max="15" width="19" bestFit="1" customWidth="1"/>
    <col min="16" max="16" width="12" bestFit="1" customWidth="1"/>
    <col min="17" max="17" width="11" bestFit="1" customWidth="1"/>
    <col min="18" max="24" width="12" bestFit="1" customWidth="1"/>
    <col min="25" max="25" width="11" bestFit="1" customWidth="1"/>
    <col min="26" max="27" width="12" bestFit="1" customWidth="1"/>
    <col min="28" max="29" width="11" bestFit="1" customWidth="1"/>
    <col min="30" max="40" width="12" bestFit="1" customWidth="1"/>
    <col min="41" max="41" width="11" bestFit="1" customWidth="1"/>
    <col min="42" max="54" width="12" bestFit="1" customWidth="1"/>
    <col min="55" max="55" width="11" bestFit="1" customWidth="1"/>
    <col min="56" max="67" width="12" bestFit="1" customWidth="1"/>
    <col min="68" max="69" width="11" bestFit="1" customWidth="1"/>
    <col min="70" max="86" width="12" bestFit="1" customWidth="1"/>
    <col min="87" max="87" width="9" bestFit="1" customWidth="1"/>
    <col min="88" max="90" width="12" bestFit="1" customWidth="1"/>
    <col min="91" max="91" width="11" bestFit="1" customWidth="1"/>
    <col min="92" max="93" width="12" bestFit="1" customWidth="1"/>
    <col min="94" max="94" width="11" bestFit="1" customWidth="1"/>
    <col min="95" max="107" width="12" bestFit="1" customWidth="1"/>
    <col min="108" max="108" width="9.7109375" bestFit="1" customWidth="1"/>
    <col min="109" max="109" width="10" bestFit="1" customWidth="1"/>
    <col min="110" max="125" width="11" bestFit="1" customWidth="1"/>
    <col min="126" max="133" width="12" bestFit="1" customWidth="1"/>
    <col min="134" max="134" width="11" bestFit="1" customWidth="1"/>
    <col min="135" max="139" width="12" bestFit="1" customWidth="1"/>
    <col min="140" max="140" width="11" bestFit="1" customWidth="1"/>
    <col min="141" max="153" width="12" bestFit="1" customWidth="1"/>
    <col min="154" max="154" width="11" bestFit="1" customWidth="1"/>
    <col min="155" max="158" width="12" bestFit="1" customWidth="1"/>
    <col min="159" max="159" width="11" bestFit="1" customWidth="1"/>
    <col min="160" max="164" width="12" bestFit="1" customWidth="1"/>
    <col min="165" max="165" width="11" bestFit="1" customWidth="1"/>
    <col min="166" max="174" width="12" bestFit="1" customWidth="1"/>
    <col min="175" max="175" width="11" bestFit="1" customWidth="1"/>
    <col min="176" max="180" width="12" bestFit="1" customWidth="1"/>
    <col min="181" max="181" width="11" bestFit="1" customWidth="1"/>
    <col min="182" max="182" width="12" bestFit="1" customWidth="1"/>
    <col min="183" max="183" width="11" bestFit="1" customWidth="1"/>
    <col min="184" max="184" width="12" bestFit="1" customWidth="1"/>
    <col min="185" max="185" width="11" bestFit="1" customWidth="1"/>
    <col min="186" max="189" width="12" bestFit="1" customWidth="1"/>
    <col min="190" max="190" width="11" bestFit="1" customWidth="1"/>
    <col min="191" max="200" width="12" bestFit="1" customWidth="1"/>
    <col min="201" max="201" width="11" bestFit="1" customWidth="1"/>
    <col min="202" max="202" width="12" bestFit="1" customWidth="1"/>
    <col min="203" max="203" width="11" bestFit="1" customWidth="1"/>
    <col min="204" max="204" width="10" bestFit="1" customWidth="1"/>
    <col min="205" max="211" width="12" bestFit="1" customWidth="1"/>
    <col min="212" max="212" width="11" bestFit="1" customWidth="1"/>
    <col min="213" max="225" width="12" bestFit="1" customWidth="1"/>
    <col min="226" max="226" width="11" bestFit="1" customWidth="1"/>
    <col min="227" max="247" width="12" bestFit="1" customWidth="1"/>
    <col min="248" max="248" width="11" bestFit="1" customWidth="1"/>
    <col min="249" max="256" width="12" bestFit="1" customWidth="1"/>
    <col min="257" max="257" width="11" bestFit="1" customWidth="1"/>
    <col min="258" max="290" width="12" bestFit="1" customWidth="1"/>
    <col min="291" max="291" width="11" bestFit="1" customWidth="1"/>
    <col min="292" max="302" width="12" bestFit="1" customWidth="1"/>
    <col min="303" max="303" width="11" bestFit="1" customWidth="1"/>
    <col min="304" max="314" width="12" bestFit="1" customWidth="1"/>
    <col min="315" max="315" width="11" bestFit="1" customWidth="1"/>
    <col min="316" max="328" width="12" bestFit="1" customWidth="1"/>
    <col min="329" max="329" width="11" bestFit="1" customWidth="1"/>
    <col min="330" max="335" width="12" bestFit="1" customWidth="1"/>
    <col min="336" max="336" width="9.7109375" bestFit="1" customWidth="1"/>
    <col min="337" max="337" width="9" bestFit="1" customWidth="1"/>
    <col min="338" max="338" width="11.7109375" bestFit="1" customWidth="1"/>
    <col min="339" max="339" width="10.7109375" bestFit="1" customWidth="1"/>
  </cols>
  <sheetData>
    <row r="1" spans="1:3" x14ac:dyDescent="0.25">
      <c r="A1" s="3" t="s">
        <v>4</v>
      </c>
      <c r="B1" t="s">
        <v>52</v>
      </c>
    </row>
    <row r="3" spans="1:3" x14ac:dyDescent="0.25">
      <c r="A3" s="3" t="s">
        <v>13</v>
      </c>
      <c r="B3" t="s">
        <v>15</v>
      </c>
      <c r="C3" t="s">
        <v>19</v>
      </c>
    </row>
    <row r="4" spans="1:3" x14ac:dyDescent="0.25">
      <c r="A4" s="4">
        <v>21</v>
      </c>
      <c r="B4" s="5">
        <v>471358238.6449002</v>
      </c>
      <c r="C4" s="5">
        <v>23639779161.669308</v>
      </c>
    </row>
    <row r="5" spans="1:3" x14ac:dyDescent="0.25">
      <c r="A5" s="4">
        <v>31</v>
      </c>
      <c r="B5" s="5">
        <v>202466103.49019998</v>
      </c>
      <c r="C5" s="5">
        <v>13021845210.344101</v>
      </c>
    </row>
    <row r="6" spans="1:3" x14ac:dyDescent="0.25">
      <c r="A6" s="4">
        <v>41</v>
      </c>
      <c r="B6" s="5">
        <v>203895668.96269977</v>
      </c>
      <c r="C6" s="5">
        <v>20973210473.163296</v>
      </c>
    </row>
    <row r="7" spans="1:3" x14ac:dyDescent="0.25">
      <c r="A7" s="4">
        <v>42</v>
      </c>
      <c r="B7" s="5">
        <v>123903557.46520005</v>
      </c>
      <c r="C7" s="5">
        <v>10974813214.4694</v>
      </c>
    </row>
    <row r="8" spans="1:3" x14ac:dyDescent="0.25">
      <c r="A8" s="4">
        <v>151</v>
      </c>
      <c r="B8" s="5">
        <v>102223860.02409999</v>
      </c>
      <c r="C8" s="5">
        <v>6213618910.4559021</v>
      </c>
    </row>
    <row r="9" spans="1:3" x14ac:dyDescent="0.25">
      <c r="A9" s="4">
        <v>152</v>
      </c>
      <c r="B9" s="5">
        <v>148467857.67050001</v>
      </c>
      <c r="C9" s="5">
        <v>13746542074.307505</v>
      </c>
    </row>
    <row r="10" spans="1:3" x14ac:dyDescent="0.25">
      <c r="A10" s="4" t="s">
        <v>14</v>
      </c>
      <c r="B10" s="5">
        <v>1252315286.2576001</v>
      </c>
      <c r="C10" s="5">
        <v>88569809044.409531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"/>
  <sheetViews>
    <sheetView workbookViewId="0">
      <selection activeCell="D5" sqref="D5"/>
    </sheetView>
  </sheetViews>
  <sheetFormatPr defaultRowHeight="15" x14ac:dyDescent="0.25"/>
  <cols>
    <col min="1" max="1" width="10.28515625" bestFit="1" customWidth="1"/>
    <col min="2" max="2" width="19" bestFit="1" customWidth="1"/>
    <col min="3" max="3" width="21.28515625" bestFit="1" customWidth="1"/>
    <col min="4" max="4" width="15.7109375" bestFit="1" customWidth="1"/>
    <col min="5" max="5" width="14.28515625" bestFit="1" customWidth="1"/>
    <col min="6" max="6" width="21.28515625" bestFit="1" customWidth="1"/>
    <col min="7" max="7" width="18.28515625" bestFit="1" customWidth="1"/>
  </cols>
  <sheetData>
    <row r="1" spans="1:5" ht="15.75" thickBot="1" x14ac:dyDescent="0.3">
      <c r="A1" t="s">
        <v>51</v>
      </c>
    </row>
    <row r="2" spans="1:5" ht="15.75" thickBot="1" x14ac:dyDescent="0.3">
      <c r="B2" s="152" t="s">
        <v>46</v>
      </c>
      <c r="C2" s="153"/>
    </row>
    <row r="3" spans="1:5" ht="15.75" thickBot="1" x14ac:dyDescent="0.3">
      <c r="A3" s="77" t="s">
        <v>45</v>
      </c>
      <c r="B3" s="116" t="s">
        <v>17</v>
      </c>
      <c r="C3" s="116" t="s">
        <v>18</v>
      </c>
    </row>
    <row r="4" spans="1:5" x14ac:dyDescent="0.25">
      <c r="A4" s="114">
        <v>21</v>
      </c>
      <c r="B4" s="47">
        <v>471358238.6449002</v>
      </c>
      <c r="C4" s="49">
        <v>23639779161.669308</v>
      </c>
    </row>
    <row r="5" spans="1:5" x14ac:dyDescent="0.25">
      <c r="A5" s="114">
        <v>31</v>
      </c>
      <c r="B5" s="44">
        <v>202466103.49019998</v>
      </c>
      <c r="C5" s="46">
        <v>13021845210.344101</v>
      </c>
    </row>
    <row r="6" spans="1:5" x14ac:dyDescent="0.25">
      <c r="A6" s="114">
        <v>41</v>
      </c>
      <c r="B6" s="44">
        <v>203895668.96269977</v>
      </c>
      <c r="C6" s="46">
        <v>20973210473.163296</v>
      </c>
    </row>
    <row r="7" spans="1:5" x14ac:dyDescent="0.25">
      <c r="A7" s="114">
        <v>42</v>
      </c>
      <c r="B7" s="44">
        <v>123903557.46520005</v>
      </c>
      <c r="C7" s="46">
        <v>10974813214.4694</v>
      </c>
    </row>
    <row r="8" spans="1:5" x14ac:dyDescent="0.25">
      <c r="A8" s="114">
        <v>151</v>
      </c>
      <c r="B8" s="44">
        <v>102223860.02409999</v>
      </c>
      <c r="C8" s="46">
        <v>6213618910.4559021</v>
      </c>
    </row>
    <row r="9" spans="1:5" ht="15.75" thickBot="1" x14ac:dyDescent="0.3">
      <c r="A9" s="115">
        <v>152</v>
      </c>
      <c r="B9" s="50">
        <v>148467857.67050001</v>
      </c>
      <c r="C9" s="52">
        <v>13746542074.307505</v>
      </c>
    </row>
    <row r="11" spans="1:5" ht="15.75" thickBot="1" x14ac:dyDescent="0.3">
      <c r="A11" s="154" t="s">
        <v>69</v>
      </c>
      <c r="B11" s="154"/>
    </row>
    <row r="12" spans="1:5" ht="15.75" thickBot="1" x14ac:dyDescent="0.3">
      <c r="B12" s="155">
        <v>2018</v>
      </c>
      <c r="C12" s="156"/>
      <c r="D12" s="156"/>
      <c r="E12" s="156"/>
    </row>
    <row r="13" spans="1:5" ht="15.75" thickBot="1" x14ac:dyDescent="0.3">
      <c r="A13" s="84" t="s">
        <v>45</v>
      </c>
      <c r="B13" s="84" t="s">
        <v>49</v>
      </c>
      <c r="C13" s="85" t="s">
        <v>36</v>
      </c>
      <c r="D13" s="85" t="s">
        <v>47</v>
      </c>
      <c r="E13" s="85" t="s">
        <v>50</v>
      </c>
    </row>
    <row r="14" spans="1:5" x14ac:dyDescent="0.25">
      <c r="A14" s="114">
        <v>21</v>
      </c>
      <c r="B14" s="47">
        <f t="shared" ref="B14:B19" si="0">B4/1000000</f>
        <v>471.35823864490021</v>
      </c>
      <c r="C14" s="93">
        <f t="shared" ref="C14:C19" si="1">C4/1000000000</f>
        <v>23.639779161669306</v>
      </c>
      <c r="D14" s="42"/>
      <c r="E14" s="94">
        <f t="shared" ref="E14:E19" si="2">(C14*1000)/B14</f>
        <v>50.152468385045957</v>
      </c>
    </row>
    <row r="15" spans="1:5" x14ac:dyDescent="0.25">
      <c r="A15" s="114">
        <v>31</v>
      </c>
      <c r="B15" s="44">
        <f t="shared" si="0"/>
        <v>202.46610349019997</v>
      </c>
      <c r="C15" s="79">
        <f t="shared" si="1"/>
        <v>13.0218452103441</v>
      </c>
      <c r="D15" s="80"/>
      <c r="E15" s="117">
        <f t="shared" si="2"/>
        <v>64.316174341619615</v>
      </c>
    </row>
    <row r="16" spans="1:5" x14ac:dyDescent="0.25">
      <c r="A16" s="114">
        <v>41</v>
      </c>
      <c r="B16" s="44">
        <f t="shared" si="0"/>
        <v>203.89566896269977</v>
      </c>
      <c r="C16" s="79">
        <f t="shared" si="1"/>
        <v>20.973210473163295</v>
      </c>
      <c r="D16" s="80"/>
      <c r="E16" s="117">
        <f t="shared" si="2"/>
        <v>102.86246186523995</v>
      </c>
    </row>
    <row r="17" spans="1:6" x14ac:dyDescent="0.25">
      <c r="A17" s="114">
        <v>42</v>
      </c>
      <c r="B17" s="44">
        <f t="shared" si="0"/>
        <v>123.90355746520005</v>
      </c>
      <c r="C17" s="79">
        <f t="shared" si="1"/>
        <v>10.9748132144694</v>
      </c>
      <c r="D17" s="80"/>
      <c r="E17" s="117">
        <f t="shared" si="2"/>
        <v>88.575448832870038</v>
      </c>
      <c r="F17" s="78"/>
    </row>
    <row r="18" spans="1:6" x14ac:dyDescent="0.25">
      <c r="A18" s="114">
        <v>151</v>
      </c>
      <c r="B18" s="44">
        <f t="shared" si="0"/>
        <v>102.22386002409999</v>
      </c>
      <c r="C18" s="79">
        <f t="shared" si="1"/>
        <v>6.2136189104559021</v>
      </c>
      <c r="D18" s="80"/>
      <c r="E18" s="117">
        <f t="shared" si="2"/>
        <v>60.784428498307513</v>
      </c>
      <c r="F18" s="78"/>
    </row>
    <row r="19" spans="1:6" ht="15.75" thickBot="1" x14ac:dyDescent="0.3">
      <c r="A19" s="115">
        <v>152</v>
      </c>
      <c r="B19" s="50">
        <f t="shared" si="0"/>
        <v>148.46785767050002</v>
      </c>
      <c r="C19" s="82">
        <f t="shared" si="1"/>
        <v>13.746542074307504</v>
      </c>
      <c r="D19" s="83"/>
      <c r="E19" s="97">
        <f t="shared" si="2"/>
        <v>92.58934755302856</v>
      </c>
    </row>
  </sheetData>
  <mergeCells count="3">
    <mergeCell ref="B2:C2"/>
    <mergeCell ref="A11:B11"/>
    <mergeCell ref="B12:E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B6" sqref="B6:G20"/>
    </sheetView>
  </sheetViews>
  <sheetFormatPr defaultRowHeight="15" x14ac:dyDescent="0.25"/>
  <cols>
    <col min="1" max="1" width="12.5703125" customWidth="1"/>
    <col min="2" max="2" width="15.5703125" customWidth="1"/>
    <col min="3" max="3" width="16.42578125" customWidth="1"/>
    <col min="4" max="4" width="14.28515625" customWidth="1"/>
    <col min="5" max="5" width="16.42578125" customWidth="1"/>
    <col min="6" max="6" width="19" customWidth="1"/>
    <col min="7" max="7" width="21.28515625" customWidth="1"/>
    <col min="8" max="8" width="24.7109375" customWidth="1"/>
    <col min="9" max="9" width="22.42578125" customWidth="1"/>
    <col min="10" max="10" width="21.28515625" customWidth="1"/>
    <col min="11" max="11" width="19" customWidth="1"/>
    <col min="12" max="12" width="24.7109375" bestFit="1" customWidth="1"/>
    <col min="13" max="13" width="22.42578125" bestFit="1" customWidth="1"/>
    <col min="14" max="14" width="21.28515625" bestFit="1" customWidth="1"/>
    <col min="15" max="15" width="19" bestFit="1" customWidth="1"/>
    <col min="16" max="16" width="12" bestFit="1" customWidth="1"/>
    <col min="17" max="17" width="11" bestFit="1" customWidth="1"/>
    <col min="18" max="24" width="12" bestFit="1" customWidth="1"/>
    <col min="25" max="25" width="11" bestFit="1" customWidth="1"/>
    <col min="26" max="27" width="12" bestFit="1" customWidth="1"/>
    <col min="28" max="29" width="11" bestFit="1" customWidth="1"/>
    <col min="30" max="40" width="12" bestFit="1" customWidth="1"/>
    <col min="41" max="41" width="11" bestFit="1" customWidth="1"/>
    <col min="42" max="54" width="12" bestFit="1" customWidth="1"/>
    <col min="55" max="55" width="11" bestFit="1" customWidth="1"/>
    <col min="56" max="67" width="12" bestFit="1" customWidth="1"/>
    <col min="68" max="69" width="11" bestFit="1" customWidth="1"/>
    <col min="70" max="86" width="12" bestFit="1" customWidth="1"/>
    <col min="87" max="87" width="9" bestFit="1" customWidth="1"/>
    <col min="88" max="90" width="12" bestFit="1" customWidth="1"/>
    <col min="91" max="91" width="11" bestFit="1" customWidth="1"/>
    <col min="92" max="93" width="12" bestFit="1" customWidth="1"/>
    <col min="94" max="94" width="11" bestFit="1" customWidth="1"/>
    <col min="95" max="107" width="12" bestFit="1" customWidth="1"/>
    <col min="108" max="108" width="9.7109375" bestFit="1" customWidth="1"/>
    <col min="109" max="109" width="10" bestFit="1" customWidth="1"/>
    <col min="110" max="125" width="11" bestFit="1" customWidth="1"/>
    <col min="126" max="133" width="12" bestFit="1" customWidth="1"/>
    <col min="134" max="134" width="11" bestFit="1" customWidth="1"/>
    <col min="135" max="139" width="12" bestFit="1" customWidth="1"/>
    <col min="140" max="140" width="11" bestFit="1" customWidth="1"/>
    <col min="141" max="153" width="12" bestFit="1" customWidth="1"/>
    <col min="154" max="154" width="11" bestFit="1" customWidth="1"/>
    <col min="155" max="158" width="12" bestFit="1" customWidth="1"/>
    <col min="159" max="159" width="11" bestFit="1" customWidth="1"/>
    <col min="160" max="164" width="12" bestFit="1" customWidth="1"/>
    <col min="165" max="165" width="11" bestFit="1" customWidth="1"/>
    <col min="166" max="174" width="12" bestFit="1" customWidth="1"/>
    <col min="175" max="175" width="11" bestFit="1" customWidth="1"/>
    <col min="176" max="180" width="12" bestFit="1" customWidth="1"/>
    <col min="181" max="181" width="11" bestFit="1" customWidth="1"/>
    <col min="182" max="182" width="12" bestFit="1" customWidth="1"/>
    <col min="183" max="183" width="11" bestFit="1" customWidth="1"/>
    <col min="184" max="184" width="12" bestFit="1" customWidth="1"/>
    <col min="185" max="185" width="11" bestFit="1" customWidth="1"/>
    <col min="186" max="189" width="12" bestFit="1" customWidth="1"/>
    <col min="190" max="190" width="11" bestFit="1" customWidth="1"/>
    <col min="191" max="200" width="12" bestFit="1" customWidth="1"/>
    <col min="201" max="201" width="11" bestFit="1" customWidth="1"/>
    <col min="202" max="202" width="12" bestFit="1" customWidth="1"/>
    <col min="203" max="203" width="11" bestFit="1" customWidth="1"/>
    <col min="204" max="204" width="10" bestFit="1" customWidth="1"/>
    <col min="205" max="211" width="12" bestFit="1" customWidth="1"/>
    <col min="212" max="212" width="11" bestFit="1" customWidth="1"/>
    <col min="213" max="225" width="12" bestFit="1" customWidth="1"/>
    <col min="226" max="226" width="11" bestFit="1" customWidth="1"/>
    <col min="227" max="247" width="12" bestFit="1" customWidth="1"/>
    <col min="248" max="248" width="11" bestFit="1" customWidth="1"/>
    <col min="249" max="256" width="12" bestFit="1" customWidth="1"/>
    <col min="257" max="257" width="11" bestFit="1" customWidth="1"/>
    <col min="258" max="290" width="12" bestFit="1" customWidth="1"/>
    <col min="291" max="291" width="11" bestFit="1" customWidth="1"/>
    <col min="292" max="302" width="12" bestFit="1" customWidth="1"/>
    <col min="303" max="303" width="11" bestFit="1" customWidth="1"/>
    <col min="304" max="314" width="12" bestFit="1" customWidth="1"/>
    <col min="315" max="315" width="11" bestFit="1" customWidth="1"/>
    <col min="316" max="328" width="12" bestFit="1" customWidth="1"/>
    <col min="329" max="329" width="11" bestFit="1" customWidth="1"/>
    <col min="330" max="335" width="12" bestFit="1" customWidth="1"/>
    <col min="336" max="336" width="9.7109375" bestFit="1" customWidth="1"/>
    <col min="337" max="337" width="9" bestFit="1" customWidth="1"/>
    <col min="338" max="338" width="11.7109375" bestFit="1" customWidth="1"/>
    <col min="339" max="339" width="10.7109375" bestFit="1" customWidth="1"/>
  </cols>
  <sheetData>
    <row r="1" spans="1:7" x14ac:dyDescent="0.25">
      <c r="A1" s="3" t="s">
        <v>4</v>
      </c>
      <c r="B1" t="s">
        <v>10</v>
      </c>
    </row>
    <row r="3" spans="1:7" x14ac:dyDescent="0.25">
      <c r="B3" s="3" t="s">
        <v>16</v>
      </c>
    </row>
    <row r="4" spans="1:7" x14ac:dyDescent="0.25">
      <c r="B4" t="s">
        <v>8</v>
      </c>
      <c r="D4" t="s">
        <v>9</v>
      </c>
      <c r="F4" t="s">
        <v>17</v>
      </c>
      <c r="G4" t="s">
        <v>18</v>
      </c>
    </row>
    <row r="5" spans="1:7" x14ac:dyDescent="0.25">
      <c r="A5" s="3" t="s">
        <v>13</v>
      </c>
      <c r="B5" t="s">
        <v>15</v>
      </c>
      <c r="C5" t="s">
        <v>19</v>
      </c>
      <c r="D5" t="s">
        <v>15</v>
      </c>
      <c r="E5" t="s">
        <v>19</v>
      </c>
    </row>
    <row r="6" spans="1:7" x14ac:dyDescent="0.25">
      <c r="A6" s="4">
        <v>21</v>
      </c>
      <c r="B6" s="5">
        <v>1297519435.0574009</v>
      </c>
      <c r="C6" s="5">
        <v>15279828507.296204</v>
      </c>
      <c r="D6" s="5">
        <v>8741911.0001000017</v>
      </c>
      <c r="E6" s="5">
        <v>631271624.97800004</v>
      </c>
      <c r="F6" s="5">
        <v>1306261346.0575008</v>
      </c>
      <c r="G6" s="5">
        <v>15911100132.274204</v>
      </c>
    </row>
    <row r="7" spans="1:7" x14ac:dyDescent="0.25">
      <c r="A7" s="4">
        <v>31</v>
      </c>
      <c r="B7" s="5">
        <v>773774995.34739983</v>
      </c>
      <c r="C7" s="5">
        <v>39910358888.236908</v>
      </c>
      <c r="D7" s="5">
        <v>11254848.162500001</v>
      </c>
      <c r="E7" s="5">
        <v>837246487.83170009</v>
      </c>
      <c r="F7" s="5">
        <v>785029843.50989985</v>
      </c>
      <c r="G7" s="5">
        <v>40747605376.068611</v>
      </c>
    </row>
    <row r="8" spans="1:7" x14ac:dyDescent="0.25">
      <c r="A8" s="4">
        <v>41</v>
      </c>
      <c r="B8" s="5">
        <v>262263909.31039989</v>
      </c>
      <c r="C8" s="5">
        <v>19487021389.656086</v>
      </c>
      <c r="D8" s="5">
        <v>63696218.322099991</v>
      </c>
      <c r="E8" s="5">
        <v>9168057902.3172035</v>
      </c>
      <c r="F8" s="5">
        <v>325960127.63249987</v>
      </c>
      <c r="G8" s="5">
        <v>28655079291.973289</v>
      </c>
    </row>
    <row r="9" spans="1:7" x14ac:dyDescent="0.25">
      <c r="A9" s="4">
        <v>42</v>
      </c>
      <c r="B9" s="5">
        <v>422336510.24220002</v>
      </c>
      <c r="C9" s="5">
        <v>25153431005.737999</v>
      </c>
      <c r="D9" s="5">
        <v>43484635.760099977</v>
      </c>
      <c r="E9" s="5">
        <v>5898314357.0386</v>
      </c>
      <c r="F9" s="5">
        <v>465821146.00230002</v>
      </c>
      <c r="G9" s="5">
        <v>31051745362.7766</v>
      </c>
    </row>
    <row r="10" spans="1:7" x14ac:dyDescent="0.25">
      <c r="A10" s="4">
        <v>51</v>
      </c>
      <c r="B10" s="5">
        <v>1925152253.8218</v>
      </c>
      <c r="C10" s="5">
        <v>5023115582.9919901</v>
      </c>
      <c r="D10" s="5"/>
      <c r="E10" s="5"/>
      <c r="F10" s="5">
        <v>1925152253.8218</v>
      </c>
      <c r="G10" s="5">
        <v>5023115582.9919901</v>
      </c>
    </row>
    <row r="11" spans="1:7" x14ac:dyDescent="0.25">
      <c r="A11" s="4">
        <v>61</v>
      </c>
      <c r="B11" s="5">
        <v>1364986821.4101999</v>
      </c>
      <c r="C11" s="5">
        <v>3660121115.4032793</v>
      </c>
      <c r="D11" s="5">
        <v>283827.3236</v>
      </c>
      <c r="E11" s="5">
        <v>18377599.050799999</v>
      </c>
      <c r="F11" s="5">
        <v>1365270648.7337999</v>
      </c>
      <c r="G11" s="5">
        <v>3678498714.4540792</v>
      </c>
    </row>
    <row r="12" spans="1:7" x14ac:dyDescent="0.25">
      <c r="A12" s="4">
        <v>71</v>
      </c>
      <c r="B12" s="5">
        <v>4819831.058600001</v>
      </c>
      <c r="C12" s="5">
        <v>67112923.898329988</v>
      </c>
      <c r="D12" s="5">
        <v>4616.0781999999999</v>
      </c>
      <c r="E12" s="5">
        <v>172487.65029999998</v>
      </c>
      <c r="F12" s="5">
        <v>4824447.1368000014</v>
      </c>
      <c r="G12" s="5">
        <v>67285411.548629984</v>
      </c>
    </row>
    <row r="13" spans="1:7" x14ac:dyDescent="0.25">
      <c r="A13" s="4">
        <v>81</v>
      </c>
      <c r="B13" s="5">
        <v>38360981.43909999</v>
      </c>
      <c r="C13" s="5">
        <v>1749109684.8379002</v>
      </c>
      <c r="D13" s="5">
        <v>9605062.8463000003</v>
      </c>
      <c r="E13" s="5">
        <v>688651446.97630024</v>
      </c>
      <c r="F13" s="5">
        <v>47966044.285399988</v>
      </c>
      <c r="G13" s="5">
        <v>2437761131.8142004</v>
      </c>
    </row>
    <row r="14" spans="1:7" x14ac:dyDescent="0.25">
      <c r="A14" s="4">
        <v>91</v>
      </c>
      <c r="B14" s="5">
        <v>227148512.20529997</v>
      </c>
      <c r="C14" s="5">
        <v>16953272222.599819</v>
      </c>
      <c r="D14" s="5">
        <v>3072639756.1149001</v>
      </c>
      <c r="E14" s="5">
        <v>456838290218.54852</v>
      </c>
      <c r="F14" s="5">
        <v>3299788268.3202</v>
      </c>
      <c r="G14" s="5">
        <v>473791562441.14832</v>
      </c>
    </row>
    <row r="15" spans="1:7" x14ac:dyDescent="0.25">
      <c r="A15" s="4">
        <v>101</v>
      </c>
      <c r="B15" s="5">
        <v>299444326.45989996</v>
      </c>
      <c r="C15" s="5">
        <v>10526242651.8214</v>
      </c>
      <c r="D15" s="5"/>
      <c r="E15" s="5"/>
      <c r="F15" s="5">
        <v>299444326.45989996</v>
      </c>
      <c r="G15" s="5">
        <v>10526242651.8214</v>
      </c>
    </row>
    <row r="16" spans="1:7" x14ac:dyDescent="0.25">
      <c r="A16" s="4">
        <v>111</v>
      </c>
      <c r="B16" s="5">
        <v>10048839.7733</v>
      </c>
      <c r="C16" s="5">
        <v>960624052.92303991</v>
      </c>
      <c r="D16" s="5">
        <v>5316386845.8771992</v>
      </c>
      <c r="E16" s="5">
        <v>1128795998145.5256</v>
      </c>
      <c r="F16" s="5">
        <v>5326435685.6504993</v>
      </c>
      <c r="G16" s="5">
        <v>1129756622198.4487</v>
      </c>
    </row>
    <row r="17" spans="1:7" x14ac:dyDescent="0.25">
      <c r="A17" s="4">
        <v>121</v>
      </c>
      <c r="B17" s="5">
        <v>2369404.6357</v>
      </c>
      <c r="C17" s="5">
        <v>239868645.05768001</v>
      </c>
      <c r="D17" s="5">
        <v>1534065789.7347994</v>
      </c>
      <c r="E17" s="5">
        <v>275436613462.47961</v>
      </c>
      <c r="F17" s="5">
        <v>1536435194.3704994</v>
      </c>
      <c r="G17" s="5">
        <v>275676482107.53729</v>
      </c>
    </row>
    <row r="18" spans="1:7" x14ac:dyDescent="0.25">
      <c r="A18" s="4">
        <v>131</v>
      </c>
      <c r="B18" s="5">
        <v>447096952.98839992</v>
      </c>
      <c r="C18" s="5">
        <v>6061123174.9910011</v>
      </c>
      <c r="D18" s="5">
        <v>6529997.7205999997</v>
      </c>
      <c r="E18" s="5">
        <v>485464700.22330004</v>
      </c>
      <c r="F18" s="5">
        <v>453626950.70899993</v>
      </c>
      <c r="G18" s="5">
        <v>6546587875.2143011</v>
      </c>
    </row>
    <row r="19" spans="1:7" x14ac:dyDescent="0.25">
      <c r="A19" s="4">
        <v>151</v>
      </c>
      <c r="B19" s="5">
        <v>226554532.71520001</v>
      </c>
      <c r="C19" s="5">
        <v>8223679923.7645025</v>
      </c>
      <c r="D19" s="5">
        <v>13436519.623200001</v>
      </c>
      <c r="E19" s="5">
        <v>1836539822.7402999</v>
      </c>
      <c r="F19" s="5">
        <v>239991052.33840001</v>
      </c>
      <c r="G19" s="5">
        <v>10060219746.504803</v>
      </c>
    </row>
    <row r="20" spans="1:7" x14ac:dyDescent="0.25">
      <c r="A20" s="4">
        <v>152</v>
      </c>
      <c r="B20" s="5">
        <v>161630067.25939995</v>
      </c>
      <c r="C20" s="5">
        <v>11930923002.122</v>
      </c>
      <c r="D20" s="5">
        <v>30031709.101500001</v>
      </c>
      <c r="E20" s="5">
        <v>4295227133.9934998</v>
      </c>
      <c r="F20" s="5">
        <v>191661776.36089996</v>
      </c>
      <c r="G20" s="5">
        <v>16226150136.115499</v>
      </c>
    </row>
    <row r="21" spans="1:7" x14ac:dyDescent="0.25">
      <c r="A21" s="4" t="s">
        <v>14</v>
      </c>
      <c r="B21" s="5">
        <v>7463507373.7243023</v>
      </c>
      <c r="C21" s="5">
        <v>165225832771.33813</v>
      </c>
      <c r="D21" s="5">
        <v>10110161737.665098</v>
      </c>
      <c r="E21" s="5">
        <v>1884930225389.3535</v>
      </c>
      <c r="F21" s="5">
        <v>17573669111.3894</v>
      </c>
      <c r="G21" s="5">
        <v>2050156058160.6921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9742D54552F4080A95FAC0D10CCA1" ma:contentTypeVersion="1" ma:contentTypeDescription="Create a new document." ma:contentTypeScope="" ma:versionID="aeb609644f675e630ef895a411c3a812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8fda66a02b6b5d1f39f2000ab0f58af4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BEDB7B-12AE-4481-9952-B53CC0E7189D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DD1F2F5C-88FA-4EBD-BB02-E19CC3036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945602-B3DC-473F-A3E1-F34D1CA58A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HERAS_2019_HER R-out</vt:lpstr>
      <vt:lpstr>PIVOT her47d3</vt:lpstr>
      <vt:lpstr>her47d3 calcs</vt:lpstr>
      <vt:lpstr>PIVOT her3a22</vt:lpstr>
      <vt:lpstr>her3a22 calcs</vt:lpstr>
      <vt:lpstr>PIVOT Strat_her3a22</vt:lpstr>
      <vt:lpstr>STRATA CALCS her3a22</vt:lpstr>
      <vt:lpstr>PIVOT Strat_her47d3</vt:lpstr>
      <vt:lpstr>STRATA CALCS her47d3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Lusseau</dc:creator>
  <cp:lastModifiedBy>Berges, Benoit</cp:lastModifiedBy>
  <dcterms:created xsi:type="dcterms:W3CDTF">2018-12-11T15:30:43Z</dcterms:created>
  <dcterms:modified xsi:type="dcterms:W3CDTF">2020-03-06T16:23:51Z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0x0101001BF9742D54552F4080A95FAC0D10CCA1</vt:lpwstr>
  </property>
</Properties>
</file>