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nathan_ong_okstate_edu/Documents/"/>
    </mc:Choice>
  </mc:AlternateContent>
  <xr:revisionPtr revIDLastSave="0" documentId="8_{06286E75-D0AF-4A90-8E07-614951B8D1AB}" xr6:coauthVersionLast="47" xr6:coauthVersionMax="47" xr10:uidLastSave="{00000000-0000-0000-0000-000000000000}"/>
  <bookViews>
    <workbookView xWindow="-108" yWindow="-108" windowWidth="23256" windowHeight="12456" xr2:uid="{009301CA-5EFA-46B4-A51A-1D9AC8356AD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P10" i="1"/>
  <c r="K13" i="1"/>
  <c r="F34" i="1"/>
  <c r="F35" i="1"/>
  <c r="F36" i="1"/>
  <c r="F37" i="1"/>
  <c r="F33" i="1"/>
  <c r="F27" i="1"/>
  <c r="F15" i="1"/>
  <c r="F16" i="1"/>
  <c r="F17" i="1"/>
  <c r="F18" i="1"/>
  <c r="F19" i="1"/>
  <c r="F20" i="1"/>
  <c r="F21" i="1"/>
  <c r="F22" i="1"/>
  <c r="F23" i="1"/>
  <c r="F24" i="1"/>
  <c r="F25" i="1"/>
  <c r="F26" i="1"/>
  <c r="F14" i="1"/>
  <c r="L2" i="2"/>
  <c r="K2" i="2"/>
  <c r="K3" i="2"/>
  <c r="L4" i="2"/>
  <c r="L3" i="2"/>
  <c r="K4" i="2"/>
  <c r="D4" i="1"/>
  <c r="F4" i="1" s="1"/>
  <c r="G4" i="1" s="1"/>
  <c r="D5" i="1"/>
  <c r="F5" i="1" s="1"/>
  <c r="G5" i="1" s="1"/>
  <c r="H5" i="1" s="1"/>
  <c r="D6" i="1"/>
  <c r="F6" i="1" s="1"/>
  <c r="G6" i="1" s="1"/>
  <c r="H6" i="1" s="1"/>
  <c r="D7" i="1"/>
  <c r="F7" i="1" s="1"/>
  <c r="G7" i="1" s="1"/>
  <c r="H7" i="1" s="1"/>
  <c r="D8" i="1"/>
  <c r="F8" i="1" s="1"/>
  <c r="G8" i="1" s="1"/>
  <c r="H8" i="1" s="1"/>
  <c r="D9" i="1"/>
  <c r="E9" i="1" s="1"/>
  <c r="D10" i="1"/>
  <c r="E10" i="1" s="1"/>
  <c r="D3" i="1"/>
  <c r="E3" i="1" s="1"/>
  <c r="H4" i="1" l="1"/>
  <c r="F29" i="1"/>
  <c r="F30" i="1"/>
  <c r="F31" i="1"/>
  <c r="F32" i="1"/>
  <c r="F28" i="1"/>
  <c r="E7" i="1"/>
  <c r="E6" i="1"/>
  <c r="E5" i="1"/>
  <c r="E4" i="1"/>
  <c r="F3" i="1"/>
  <c r="G3" i="1" s="1"/>
  <c r="H3" i="1" s="1"/>
  <c r="E8" i="1"/>
  <c r="F10" i="1"/>
  <c r="G10" i="1" s="1"/>
  <c r="H10" i="1" s="1"/>
  <c r="F9" i="1"/>
  <c r="G9" i="1" s="1"/>
  <c r="H9" i="1" s="1"/>
</calcChain>
</file>

<file path=xl/sharedStrings.xml><?xml version="1.0" encoding="utf-8"?>
<sst xmlns="http://schemas.openxmlformats.org/spreadsheetml/2006/main" count="55" uniqueCount="48">
  <si>
    <t>United States</t>
  </si>
  <si>
    <t>Random Cooling</t>
  </si>
  <si>
    <t>Type</t>
  </si>
  <si>
    <t>Percentage</t>
  </si>
  <si>
    <t>Overall/year (kWh)</t>
  </si>
  <si>
    <t>Average/year (kWh)</t>
  </si>
  <si>
    <t>Average/month (kWh)</t>
  </si>
  <si>
    <t>Average/week (kWh)</t>
  </si>
  <si>
    <t>Average/day (kWh)</t>
  </si>
  <si>
    <t>Average/hour (kWh)</t>
  </si>
  <si>
    <t>Peak Rate ($)</t>
  </si>
  <si>
    <t>Off-Peak Rate ($)</t>
  </si>
  <si>
    <t>Days</t>
  </si>
  <si>
    <t>Your kWh</t>
  </si>
  <si>
    <t>Average kWh</t>
  </si>
  <si>
    <t>Heating and Cooling</t>
  </si>
  <si>
    <t>2pm-7pm</t>
  </si>
  <si>
    <t>7pm-2pm</t>
  </si>
  <si>
    <t>Water Heater</t>
  </si>
  <si>
    <t>Lighting</t>
  </si>
  <si>
    <t>Washer/Dryer</t>
  </si>
  <si>
    <t>Refrigerator</t>
  </si>
  <si>
    <t>Other appliances</t>
  </si>
  <si>
    <t>Electronics</t>
  </si>
  <si>
    <t>Dishwasher</t>
  </si>
  <si>
    <t>Germany</t>
  </si>
  <si>
    <t>Time</t>
  </si>
  <si>
    <t>kWh</t>
  </si>
  <si>
    <t>Price</t>
  </si>
  <si>
    <t>Sweden</t>
  </si>
  <si>
    <t>New Zealand</t>
  </si>
  <si>
    <t>Australia</t>
  </si>
  <si>
    <t>France</t>
  </si>
  <si>
    <t>Goal to get to 5000 kWh</t>
  </si>
  <si>
    <t>In a 1200ft^2 home</t>
  </si>
  <si>
    <t>Arizona</t>
  </si>
  <si>
    <t>Georgia</t>
  </si>
  <si>
    <t>AZ%</t>
  </si>
  <si>
    <t>GA%</t>
  </si>
  <si>
    <t>11% of savings</t>
  </si>
  <si>
    <t>76F All day</t>
  </si>
  <si>
    <t>89F 4 hours</t>
  </si>
  <si>
    <t>during 8 hour period</t>
  </si>
  <si>
    <t>76F</t>
  </si>
  <si>
    <t>89F 8 hours</t>
  </si>
  <si>
    <t>during an 8 hour period</t>
  </si>
  <si>
    <t>76-89F</t>
  </si>
  <si>
    <t>during a 4 hour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</si>
</sst>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 style="thin">
        <color theme="4" tint="0.39997558519241921"/>
      </right>
      <top style="medium">
        <color theme="4" tint="0.39997558519241921"/>
      </top>
      <bottom/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3" borderId="4" xfId="0" applyFill="1" applyBorder="1"/>
    <xf numFmtId="0" fontId="0" fillId="3" borderId="5" xfId="0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0" fontId="0" fillId="3" borderId="6" xfId="0" applyFill="1" applyBorder="1"/>
    <xf numFmtId="0" fontId="0" fillId="0" borderId="6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164" fontId="0" fillId="0" borderId="0" xfId="0" applyNumberFormat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Cost of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/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Sheet1!$D$14:$D$37</c:f>
              <c:numCache>
                <c:formatCode>[$-409]h:mm\ AM/PM;@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0.750000000000001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Sheet1!$F$14:$F$37</c:f>
              <c:numCache>
                <c:formatCode>General</c:formatCode>
                <c:ptCount val="24"/>
                <c:pt idx="0">
                  <c:v>6.8000000000000005E-2</c:v>
                </c:pt>
                <c:pt idx="1">
                  <c:v>0.06</c:v>
                </c:pt>
                <c:pt idx="2">
                  <c:v>5.2000000000000005E-2</c:v>
                </c:pt>
                <c:pt idx="3">
                  <c:v>5.2000000000000005E-2</c:v>
                </c:pt>
                <c:pt idx="4">
                  <c:v>4.8000000000000001E-2</c:v>
                </c:pt>
                <c:pt idx="5">
                  <c:v>0.04</c:v>
                </c:pt>
                <c:pt idx="6">
                  <c:v>0.06</c:v>
                </c:pt>
                <c:pt idx="7">
                  <c:v>0.08</c:v>
                </c:pt>
                <c:pt idx="8">
                  <c:v>0.13600000000000001</c:v>
                </c:pt>
                <c:pt idx="9">
                  <c:v>0.11199999999999999</c:v>
                </c:pt>
                <c:pt idx="10">
                  <c:v>9.6000000000000002E-2</c:v>
                </c:pt>
                <c:pt idx="11">
                  <c:v>0.10400000000000001</c:v>
                </c:pt>
                <c:pt idx="12">
                  <c:v>0.13600000000000001</c:v>
                </c:pt>
                <c:pt idx="13">
                  <c:v>0.11199999999999999</c:v>
                </c:pt>
                <c:pt idx="14">
                  <c:v>4.9070769230769233</c:v>
                </c:pt>
                <c:pt idx="15">
                  <c:v>4.4981538461538468</c:v>
                </c:pt>
                <c:pt idx="16">
                  <c:v>5.3160000000000007</c:v>
                </c:pt>
                <c:pt idx="17">
                  <c:v>6.5427692307692311</c:v>
                </c:pt>
                <c:pt idx="18">
                  <c:v>7.360615384615385</c:v>
                </c:pt>
                <c:pt idx="19">
                  <c:v>0.152</c:v>
                </c:pt>
                <c:pt idx="20">
                  <c:v>0.13600000000000001</c:v>
                </c:pt>
                <c:pt idx="21">
                  <c:v>0.152</c:v>
                </c:pt>
                <c:pt idx="22">
                  <c:v>0.12</c:v>
                </c:pt>
                <c:pt idx="23">
                  <c:v>7.2000000000000008E-2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7-457F-B5DB-8B7C1E4C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793271"/>
        <c:axId val="621774919"/>
      </c:lineChart>
      <c:catAx>
        <c:axId val="621793271"/>
        <c:scaling>
          <c:orientation val="minMax"/>
        </c:scaling>
        <c:delete val="0"/>
        <c:axPos val="b"/>
        <c:numFmt formatCode="[$-409]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74919"/>
        <c:crosses val="autoZero"/>
        <c:auto val="1"/>
        <c:lblAlgn val="ctr"/>
        <c:lblOffset val="100"/>
        <c:noMultiLvlLbl val="0"/>
      </c:catAx>
      <c:valAx>
        <c:axId val="621774919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93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Sheet1!$D$14:$D$37</c:f>
              <c:numCache>
                <c:formatCode>[$-409]h:mm\ AM/PM;@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0.750000000000001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Sheet1!$E$14:$E$37</c:f>
              <c:numCache>
                <c:formatCode>General</c:formatCode>
                <c:ptCount val="24"/>
                <c:pt idx="0">
                  <c:v>0.85</c:v>
                </c:pt>
                <c:pt idx="1">
                  <c:v>0.75</c:v>
                </c:pt>
                <c:pt idx="2">
                  <c:v>0.65</c:v>
                </c:pt>
                <c:pt idx="3">
                  <c:v>0.65</c:v>
                </c:pt>
                <c:pt idx="4">
                  <c:v>0.6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1.7</c:v>
                </c:pt>
                <c:pt idx="9">
                  <c:v>1.4</c:v>
                </c:pt>
                <c:pt idx="10">
                  <c:v>1.2</c:v>
                </c:pt>
                <c:pt idx="11">
                  <c:v>1.3</c:v>
                </c:pt>
                <c:pt idx="12">
                  <c:v>1.7</c:v>
                </c:pt>
                <c:pt idx="13">
                  <c:v>1.4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1.3</c:v>
                </c:pt>
                <c:pt idx="17">
                  <c:v>1.6</c:v>
                </c:pt>
                <c:pt idx="18">
                  <c:v>1.8</c:v>
                </c:pt>
                <c:pt idx="19">
                  <c:v>1.9</c:v>
                </c:pt>
                <c:pt idx="20">
                  <c:v>1.7</c:v>
                </c:pt>
                <c:pt idx="21">
                  <c:v>1.9</c:v>
                </c:pt>
                <c:pt idx="22">
                  <c:v>1.5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8-4DCC-A929-D5ACD6F2A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227815"/>
        <c:axId val="639252119"/>
      </c:lineChart>
      <c:catAx>
        <c:axId val="639227815"/>
        <c:scaling>
          <c:orientation val="minMax"/>
        </c:scaling>
        <c:delete val="0"/>
        <c:axPos val="b"/>
        <c:numFmt formatCode="[$-409]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52119"/>
        <c:crosses val="autoZero"/>
        <c:auto val="1"/>
        <c:lblAlgn val="ctr"/>
        <c:lblOffset val="100"/>
        <c:noMultiLvlLbl val="0"/>
      </c:catAx>
      <c:valAx>
        <c:axId val="639252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27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Your Consumption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Sheet1!$P$3:$P$9</c:f>
              <c:numCache>
                <c:formatCode>General</c:formatCode>
                <c:ptCount val="7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30</c:v>
                </c:pt>
                <c:pt idx="4">
                  <c:v>29</c:v>
                </c:pt>
                <c:pt idx="5">
                  <c:v>27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0-4209-BE35-CF21F7F5B6EC}"/>
            </c:ext>
          </c:extLst>
        </c:ser>
        <c:ser>
          <c:idx val="1"/>
          <c:order val="1"/>
          <c:tx>
            <c:v>Average Consumption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Sheet1!$Q$3:$Q$9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28</c:v>
                </c:pt>
                <c:pt idx="3">
                  <c:v>36</c:v>
                </c:pt>
                <c:pt idx="4">
                  <c:v>32</c:v>
                </c:pt>
                <c:pt idx="5">
                  <c:v>28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80-4209-BE35-CF21F7F5B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869847"/>
        <c:axId val="1055877783"/>
      </c:lineChart>
      <c:catAx>
        <c:axId val="1055869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77783"/>
        <c:crosses val="autoZero"/>
        <c:auto val="1"/>
        <c:lblAlgn val="ctr"/>
        <c:lblOffset val="100"/>
        <c:noMultiLvlLbl val="0"/>
      </c:catAx>
      <c:valAx>
        <c:axId val="10558777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(kWh))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69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Turning off 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Arizona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Sheet2!$H$2:$H$4</c:f>
              <c:strCache>
                <c:ptCount val="3"/>
                <c:pt idx="0">
                  <c:v>76F All day</c:v>
                </c:pt>
                <c:pt idx="1">
                  <c:v>89F 4 hours</c:v>
                </c:pt>
                <c:pt idx="2">
                  <c:v>89F 8 hours</c:v>
                </c:pt>
              </c:strCache>
            </c:strRef>
          </c:cat>
          <c:val>
            <c:numRef>
              <c:f>Sheet2!$I$2:$I$4</c:f>
              <c:numCache>
                <c:formatCode>General</c:formatCode>
                <c:ptCount val="3"/>
                <c:pt idx="0">
                  <c:v>1043</c:v>
                </c:pt>
                <c:pt idx="1">
                  <c:v>1023</c:v>
                </c:pt>
                <c:pt idx="2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5F-4B19-AE26-10A93AAC66FE}"/>
            </c:ext>
          </c:extLst>
        </c:ser>
        <c:ser>
          <c:idx val="1"/>
          <c:order val="1"/>
          <c:tx>
            <c:v>Georgia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Sheet2!$H$2:$H$4</c:f>
              <c:strCache>
                <c:ptCount val="3"/>
                <c:pt idx="0">
                  <c:v>76F All day</c:v>
                </c:pt>
                <c:pt idx="1">
                  <c:v>89F 4 hours</c:v>
                </c:pt>
                <c:pt idx="2">
                  <c:v>89F 8 hours</c:v>
                </c:pt>
              </c:strCache>
            </c:strRef>
          </c:cat>
          <c:val>
            <c:numRef>
              <c:f>Sheet2!$J$2:$J$4</c:f>
              <c:numCache>
                <c:formatCode>General</c:formatCode>
                <c:ptCount val="3"/>
                <c:pt idx="0">
                  <c:v>725</c:v>
                </c:pt>
                <c:pt idx="1">
                  <c:v>712</c:v>
                </c:pt>
                <c:pt idx="2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5F-4B19-AE26-10A93AAC6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62681047"/>
        <c:axId val="1862666663"/>
      </c:barChart>
      <c:catAx>
        <c:axId val="1862681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66663"/>
        <c:crosses val="autoZero"/>
        <c:auto val="1"/>
        <c:lblAlgn val="ctr"/>
        <c:lblOffset val="100"/>
        <c:noMultiLvlLbl val="0"/>
      </c:catAx>
      <c:valAx>
        <c:axId val="1862666663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81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13</xdr:row>
      <xdr:rowOff>19050</xdr:rowOff>
    </xdr:from>
    <xdr:to>
      <xdr:col>9</xdr:col>
      <xdr:colOff>361950</xdr:colOff>
      <xdr:row>25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E4E1D6-188F-7942-817D-788C8E88FDFC}"/>
            </a:ext>
            <a:ext uri="{147F2762-F138-4A5C-976F-8EAC2B608ADB}">
              <a16:predDERef xmlns:a16="http://schemas.microsoft.com/office/drawing/2014/main" pred="{106838EB-98DE-CFD6-F26A-6974A3BE9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25</xdr:row>
      <xdr:rowOff>133350</xdr:rowOff>
    </xdr:from>
    <xdr:to>
      <xdr:col>9</xdr:col>
      <xdr:colOff>409575</xdr:colOff>
      <xdr:row>38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E049F5-AF36-1E17-955A-E52F316100A7}"/>
            </a:ext>
            <a:ext uri="{147F2762-F138-4A5C-976F-8EAC2B608ADB}">
              <a16:predDERef xmlns:a16="http://schemas.microsoft.com/office/drawing/2014/main" pred="{C6E4E1D6-188F-7942-817D-788C8E88F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21</xdr:col>
      <xdr:colOff>304800</xdr:colOff>
      <xdr:row>26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32D79-DEFF-26CC-43EE-FF285A8D7B22}"/>
            </a:ext>
            <a:ext uri="{147F2762-F138-4A5C-976F-8EAC2B608ADB}">
              <a16:predDERef xmlns:a16="http://schemas.microsoft.com/office/drawing/2014/main" pred="{D1E049F5-AF36-1E17-955A-E52F31610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0</xdr:rowOff>
    </xdr:from>
    <xdr:to>
      <xdr:col>14</xdr:col>
      <xdr:colOff>171450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AE5E46-3A8A-8C27-0916-43777226B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AC42-784D-4C02-831E-DAC9BE910816}">
  <dimension ref="A1:Q41"/>
  <sheetViews>
    <sheetView tabSelected="1" topLeftCell="A16" zoomScale="92" workbookViewId="0">
      <selection activeCell="K36" sqref="K36"/>
    </sheetView>
  </sheetViews>
  <sheetFormatPr defaultRowHeight="14.45"/>
  <cols>
    <col min="1" max="1" width="18.140625" bestFit="1" customWidth="1"/>
    <col min="2" max="2" width="11.140625" bestFit="1" customWidth="1"/>
    <col min="3" max="3" width="17.5703125" bestFit="1" customWidth="1"/>
    <col min="4" max="4" width="18.28515625" bestFit="1" customWidth="1"/>
    <col min="5" max="5" width="20.42578125" bestFit="1" customWidth="1"/>
    <col min="6" max="6" width="19.42578125" bestFit="1" customWidth="1"/>
    <col min="7" max="7" width="18.85546875" bestFit="1" customWidth="1"/>
    <col min="8" max="8" width="19.85546875" bestFit="1" customWidth="1"/>
    <col min="9" max="9" width="15" bestFit="1" customWidth="1"/>
    <col min="10" max="10" width="9.42578125" bestFit="1" customWidth="1"/>
    <col min="11" max="11" width="12.42578125" bestFit="1" customWidth="1"/>
  </cols>
  <sheetData>
    <row r="1" spans="1:17" ht="15">
      <c r="A1" s="29" t="s">
        <v>0</v>
      </c>
      <c r="B1" s="30"/>
      <c r="C1" s="30"/>
      <c r="D1" s="30"/>
      <c r="E1" s="30"/>
      <c r="F1" s="30"/>
      <c r="I1" s="31" t="s">
        <v>1</v>
      </c>
      <c r="J1" s="31"/>
      <c r="K1" s="31"/>
    </row>
    <row r="2" spans="1:17" s="1" customFormat="1" ht="1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1" t="s">
        <v>8</v>
      </c>
      <c r="H2" s="1" t="s">
        <v>9</v>
      </c>
      <c r="I2" s="1" t="s">
        <v>10</v>
      </c>
      <c r="J2" s="1" t="s">
        <v>11</v>
      </c>
      <c r="O2" s="20" t="s">
        <v>12</v>
      </c>
      <c r="P2" s="21" t="s">
        <v>13</v>
      </c>
      <c r="Q2" s="22" t="s">
        <v>14</v>
      </c>
    </row>
    <row r="3" spans="1:17" ht="15">
      <c r="A3" s="7" t="s">
        <v>15</v>
      </c>
      <c r="B3" s="8">
        <v>47</v>
      </c>
      <c r="C3" s="8">
        <v>10632</v>
      </c>
      <c r="D3" s="9">
        <f>(B3/100)*$C$3</f>
        <v>4997.04</v>
      </c>
      <c r="E3" s="9">
        <f>D3/12</f>
        <v>416.42</v>
      </c>
      <c r="F3" s="10">
        <f>D3/52</f>
        <v>96.096923076923076</v>
      </c>
      <c r="G3">
        <f>F3/7</f>
        <v>13.728131868131868</v>
      </c>
      <c r="H3">
        <f>G3/24</f>
        <v>0.57200549450549454</v>
      </c>
      <c r="I3" t="s">
        <v>16</v>
      </c>
      <c r="J3" t="s">
        <v>17</v>
      </c>
      <c r="O3" s="23">
        <v>1</v>
      </c>
      <c r="P3" s="17">
        <v>26</v>
      </c>
      <c r="Q3" s="17">
        <v>30</v>
      </c>
    </row>
    <row r="4" spans="1:17" ht="15">
      <c r="A4" s="11" t="s">
        <v>18</v>
      </c>
      <c r="B4" s="12">
        <v>14</v>
      </c>
      <c r="C4" s="12"/>
      <c r="D4" s="13">
        <f>(B4/100)*$C$3</f>
        <v>1488.4800000000002</v>
      </c>
      <c r="E4" s="13">
        <f t="shared" ref="E4:E10" si="0">D4/12</f>
        <v>124.04000000000002</v>
      </c>
      <c r="F4" s="14">
        <f t="shared" ref="F4:F10" si="1">D4/52</f>
        <v>28.624615384615389</v>
      </c>
      <c r="G4">
        <f t="shared" ref="G4:G10" si="2">F4/7</f>
        <v>4.0892307692307694</v>
      </c>
      <c r="H4">
        <f t="shared" ref="H4:H10" si="3">G4/24</f>
        <v>0.17038461538461538</v>
      </c>
      <c r="I4">
        <v>0.26</v>
      </c>
      <c r="J4">
        <v>0.08</v>
      </c>
      <c r="O4" s="24">
        <v>2</v>
      </c>
      <c r="P4" s="18">
        <v>22</v>
      </c>
      <c r="Q4" s="18">
        <v>25</v>
      </c>
    </row>
    <row r="5" spans="1:17" ht="15">
      <c r="A5" s="7" t="s">
        <v>19</v>
      </c>
      <c r="B5" s="8">
        <v>12</v>
      </c>
      <c r="C5" s="8"/>
      <c r="D5" s="9">
        <f>(B5/100)*$C$3</f>
        <v>1275.8399999999999</v>
      </c>
      <c r="E5" s="9">
        <f t="shared" si="0"/>
        <v>106.32</v>
      </c>
      <c r="F5" s="10">
        <f t="shared" si="1"/>
        <v>24.535384615384615</v>
      </c>
      <c r="G5">
        <f t="shared" si="2"/>
        <v>3.5050549450549449</v>
      </c>
      <c r="H5">
        <f t="shared" si="3"/>
        <v>0.14604395604395604</v>
      </c>
      <c r="O5" s="23">
        <v>3</v>
      </c>
      <c r="P5" s="17">
        <v>24</v>
      </c>
      <c r="Q5" s="17">
        <v>28</v>
      </c>
    </row>
    <row r="6" spans="1:17" ht="15">
      <c r="A6" s="11" t="s">
        <v>20</v>
      </c>
      <c r="B6" s="12">
        <v>13</v>
      </c>
      <c r="C6" s="12"/>
      <c r="D6" s="13">
        <f>(B6/100)*$C$3</f>
        <v>1382.16</v>
      </c>
      <c r="E6" s="13">
        <f t="shared" si="0"/>
        <v>115.18</v>
      </c>
      <c r="F6" s="14">
        <f t="shared" si="1"/>
        <v>26.580000000000002</v>
      </c>
      <c r="G6">
        <f t="shared" si="2"/>
        <v>3.7971428571428576</v>
      </c>
      <c r="H6">
        <f t="shared" si="3"/>
        <v>0.15821428571428572</v>
      </c>
      <c r="O6" s="25">
        <v>4</v>
      </c>
      <c r="P6" s="26">
        <v>30</v>
      </c>
      <c r="Q6" s="26">
        <v>36</v>
      </c>
    </row>
    <row r="7" spans="1:17" ht="15">
      <c r="A7" s="7" t="s">
        <v>21</v>
      </c>
      <c r="B7" s="8">
        <v>4</v>
      </c>
      <c r="C7" s="8"/>
      <c r="D7" s="9">
        <f>(B7/100)*$C$3</f>
        <v>425.28000000000003</v>
      </c>
      <c r="E7" s="9">
        <f t="shared" si="0"/>
        <v>35.440000000000005</v>
      </c>
      <c r="F7" s="10">
        <f t="shared" si="1"/>
        <v>8.1784615384615389</v>
      </c>
      <c r="G7">
        <f t="shared" si="2"/>
        <v>1.1683516483516485</v>
      </c>
      <c r="H7">
        <f t="shared" si="3"/>
        <v>4.868131868131869E-2</v>
      </c>
      <c r="O7">
        <v>5</v>
      </c>
      <c r="P7" s="19">
        <v>29</v>
      </c>
      <c r="Q7" s="19">
        <v>32</v>
      </c>
    </row>
    <row r="8" spans="1:17" ht="15">
      <c r="A8" s="11" t="s">
        <v>22</v>
      </c>
      <c r="B8" s="12">
        <v>4</v>
      </c>
      <c r="C8" s="12"/>
      <c r="D8" s="13">
        <f>(B8/100)*$C$3</f>
        <v>425.28000000000003</v>
      </c>
      <c r="E8" s="13">
        <f t="shared" si="0"/>
        <v>35.440000000000005</v>
      </c>
      <c r="F8" s="14">
        <f t="shared" si="1"/>
        <v>8.1784615384615389</v>
      </c>
      <c r="G8">
        <f t="shared" si="2"/>
        <v>1.1683516483516485</v>
      </c>
      <c r="H8">
        <f t="shared" si="3"/>
        <v>4.868131868131869E-2</v>
      </c>
      <c r="O8">
        <v>6</v>
      </c>
      <c r="P8">
        <v>27</v>
      </c>
      <c r="Q8">
        <v>28</v>
      </c>
    </row>
    <row r="9" spans="1:17" ht="15">
      <c r="A9" s="7" t="s">
        <v>23</v>
      </c>
      <c r="B9" s="8">
        <v>4</v>
      </c>
      <c r="C9" s="8"/>
      <c r="D9" s="9">
        <f>(B9/100)*$C$3</f>
        <v>425.28000000000003</v>
      </c>
      <c r="E9" s="9">
        <f t="shared" si="0"/>
        <v>35.440000000000005</v>
      </c>
      <c r="F9" s="10">
        <f t="shared" si="1"/>
        <v>8.1784615384615389</v>
      </c>
      <c r="G9">
        <f t="shared" si="2"/>
        <v>1.1683516483516485</v>
      </c>
      <c r="H9">
        <f t="shared" si="3"/>
        <v>4.868131868131869E-2</v>
      </c>
      <c r="O9">
        <v>7</v>
      </c>
      <c r="P9">
        <v>25</v>
      </c>
      <c r="Q9">
        <v>25</v>
      </c>
    </row>
    <row r="10" spans="1:17" ht="15">
      <c r="A10" s="2" t="s">
        <v>24</v>
      </c>
      <c r="B10" s="3">
        <v>2</v>
      </c>
      <c r="C10" s="3"/>
      <c r="D10" s="15">
        <f>(B10/100)*$C$3</f>
        <v>212.64000000000001</v>
      </c>
      <c r="E10" s="15">
        <f t="shared" si="0"/>
        <v>17.720000000000002</v>
      </c>
      <c r="F10" s="16">
        <f t="shared" si="1"/>
        <v>4.0892307692307694</v>
      </c>
      <c r="G10">
        <f t="shared" si="2"/>
        <v>0.58417582417582425</v>
      </c>
      <c r="H10">
        <f t="shared" si="3"/>
        <v>2.4340659340659345E-2</v>
      </c>
      <c r="P10">
        <f>SUM(P3:P9)/7</f>
        <v>26.142857142857142</v>
      </c>
      <c r="Q10">
        <f>SUM(Q3:Q9)/7</f>
        <v>29.142857142857142</v>
      </c>
    </row>
    <row r="12" spans="1:17" ht="15"/>
    <row r="13" spans="1:17" ht="14.45" customHeight="1">
      <c r="A13" s="1" t="s">
        <v>25</v>
      </c>
      <c r="B13">
        <v>3500</v>
      </c>
      <c r="D13" s="1" t="s">
        <v>26</v>
      </c>
      <c r="E13" s="1" t="s">
        <v>27</v>
      </c>
      <c r="F13" s="1" t="s">
        <v>28</v>
      </c>
      <c r="G13" s="1"/>
      <c r="K13">
        <f>C3/365</f>
        <v>29.12876712328767</v>
      </c>
    </row>
    <row r="14" spans="1:17" ht="15">
      <c r="A14" s="1" t="s">
        <v>29</v>
      </c>
      <c r="B14">
        <v>8914</v>
      </c>
      <c r="D14" s="28">
        <v>0</v>
      </c>
      <c r="E14">
        <v>0.85</v>
      </c>
      <c r="F14">
        <f>$J$4*E14</f>
        <v>6.8000000000000005E-2</v>
      </c>
    </row>
    <row r="15" spans="1:17" ht="15">
      <c r="A15" s="27" t="s">
        <v>30</v>
      </c>
      <c r="B15">
        <v>6754</v>
      </c>
      <c r="D15" s="28">
        <v>4.1666666666666699E-2</v>
      </c>
      <c r="E15">
        <v>0.75</v>
      </c>
      <c r="F15">
        <f t="shared" ref="F15:F26" si="4">$J$4*E15</f>
        <v>0.06</v>
      </c>
    </row>
    <row r="16" spans="1:17" ht="15">
      <c r="A16" s="27" t="s">
        <v>31</v>
      </c>
      <c r="B16">
        <v>5919</v>
      </c>
      <c r="D16" s="28">
        <v>8.3333333333333301E-2</v>
      </c>
      <c r="E16">
        <v>0.65</v>
      </c>
      <c r="F16">
        <f t="shared" si="4"/>
        <v>5.2000000000000005E-2</v>
      </c>
    </row>
    <row r="17" spans="1:6" ht="15">
      <c r="A17" s="27" t="s">
        <v>32</v>
      </c>
      <c r="B17">
        <v>5344</v>
      </c>
      <c r="D17" s="28">
        <v>0.125</v>
      </c>
      <c r="E17">
        <v>0.65</v>
      </c>
      <c r="F17">
        <f t="shared" si="4"/>
        <v>5.2000000000000005E-2</v>
      </c>
    </row>
    <row r="18" spans="1:6" ht="15">
      <c r="D18" s="28">
        <v>0.16666666666666699</v>
      </c>
      <c r="E18">
        <v>0.6</v>
      </c>
      <c r="F18">
        <f t="shared" si="4"/>
        <v>4.8000000000000001E-2</v>
      </c>
    </row>
    <row r="19" spans="1:6" ht="15">
      <c r="D19" s="28">
        <v>0.20833333333333301</v>
      </c>
      <c r="E19">
        <v>0.5</v>
      </c>
      <c r="F19">
        <f t="shared" si="4"/>
        <v>0.04</v>
      </c>
    </row>
    <row r="20" spans="1:6" ht="15">
      <c r="A20" t="s">
        <v>33</v>
      </c>
      <c r="D20" s="28">
        <v>0.25</v>
      </c>
      <c r="E20">
        <v>0.75</v>
      </c>
      <c r="F20">
        <f t="shared" si="4"/>
        <v>0.06</v>
      </c>
    </row>
    <row r="21" spans="1:6" ht="15">
      <c r="D21" s="28">
        <v>0.29166666666666702</v>
      </c>
      <c r="E21">
        <v>1</v>
      </c>
      <c r="F21">
        <f t="shared" si="4"/>
        <v>0.08</v>
      </c>
    </row>
    <row r="22" spans="1:6" ht="15">
      <c r="D22" s="28">
        <v>0.33333333333333298</v>
      </c>
      <c r="E22">
        <v>1.7</v>
      </c>
      <c r="F22">
        <f t="shared" si="4"/>
        <v>0.13600000000000001</v>
      </c>
    </row>
    <row r="23" spans="1:6" ht="15">
      <c r="D23" s="28">
        <v>0.375</v>
      </c>
      <c r="E23">
        <v>1.4</v>
      </c>
      <c r="F23">
        <f t="shared" si="4"/>
        <v>0.11199999999999999</v>
      </c>
    </row>
    <row r="24" spans="1:6" ht="15">
      <c r="D24" s="28">
        <v>0.41666666666666702</v>
      </c>
      <c r="E24">
        <v>1.2</v>
      </c>
      <c r="F24">
        <f t="shared" si="4"/>
        <v>9.6000000000000002E-2</v>
      </c>
    </row>
    <row r="25" spans="1:6" ht="15">
      <c r="D25" s="28">
        <v>0.45833333333333298</v>
      </c>
      <c r="E25">
        <v>1.3</v>
      </c>
      <c r="F25">
        <f t="shared" si="4"/>
        <v>0.10400000000000001</v>
      </c>
    </row>
    <row r="26" spans="1:6">
      <c r="D26" s="28">
        <v>0.5</v>
      </c>
      <c r="E26">
        <v>1.7</v>
      </c>
      <c r="F26">
        <f t="shared" si="4"/>
        <v>0.13600000000000001</v>
      </c>
    </row>
    <row r="27" spans="1:6">
      <c r="D27" s="28">
        <v>0.54166666666666696</v>
      </c>
      <c r="E27">
        <v>1.4</v>
      </c>
      <c r="F27">
        <f>$J$4*E27</f>
        <v>0.11199999999999999</v>
      </c>
    </row>
    <row r="28" spans="1:6">
      <c r="D28" s="28">
        <v>0.58333333333333404</v>
      </c>
      <c r="E28">
        <v>1.2</v>
      </c>
      <c r="F28">
        <f>$G$4*E28</f>
        <v>4.9070769230769233</v>
      </c>
    </row>
    <row r="29" spans="1:6">
      <c r="D29" s="28">
        <v>0.625</v>
      </c>
      <c r="E29">
        <v>1.1000000000000001</v>
      </c>
      <c r="F29">
        <f t="shared" ref="F29:F32" si="5">$G$4*E29</f>
        <v>4.4981538461538468</v>
      </c>
    </row>
    <row r="30" spans="1:6">
      <c r="D30" s="28">
        <v>0.66666666666666696</v>
      </c>
      <c r="E30">
        <v>1.3</v>
      </c>
      <c r="F30">
        <f t="shared" si="5"/>
        <v>5.3160000000000007</v>
      </c>
    </row>
    <row r="31" spans="1:6">
      <c r="D31" s="28">
        <v>0.70833333333333404</v>
      </c>
      <c r="E31">
        <v>1.6</v>
      </c>
      <c r="F31">
        <f t="shared" si="5"/>
        <v>6.5427692307692311</v>
      </c>
    </row>
    <row r="32" spans="1:6">
      <c r="D32" s="28">
        <v>0.750000000000001</v>
      </c>
      <c r="E32">
        <v>1.8</v>
      </c>
      <c r="F32">
        <f t="shared" si="5"/>
        <v>7.360615384615385</v>
      </c>
    </row>
    <row r="33" spans="4:6">
      <c r="D33" s="28">
        <v>0.79166666666666696</v>
      </c>
      <c r="E33">
        <v>1.9</v>
      </c>
      <c r="F33">
        <f>$J$4*E33</f>
        <v>0.152</v>
      </c>
    </row>
    <row r="34" spans="4:6">
      <c r="D34" s="28">
        <v>0.83333333333333404</v>
      </c>
      <c r="E34">
        <v>1.7</v>
      </c>
      <c r="F34">
        <f t="shared" ref="F34:F37" si="6">$J$4*E34</f>
        <v>0.13600000000000001</v>
      </c>
    </row>
    <row r="35" spans="4:6">
      <c r="D35" s="28">
        <v>0.875000000000001</v>
      </c>
      <c r="E35">
        <v>1.9</v>
      </c>
      <c r="F35">
        <f t="shared" si="6"/>
        <v>0.152</v>
      </c>
    </row>
    <row r="36" spans="4:6">
      <c r="D36" s="28">
        <v>0.91666666666666696</v>
      </c>
      <c r="E36">
        <v>1.5</v>
      </c>
      <c r="F36">
        <f t="shared" si="6"/>
        <v>0.12</v>
      </c>
    </row>
    <row r="37" spans="4:6">
      <c r="D37" s="28">
        <v>0.95833333333333404</v>
      </c>
      <c r="E37">
        <v>0.9</v>
      </c>
      <c r="F37">
        <f t="shared" si="6"/>
        <v>7.2000000000000008E-2</v>
      </c>
    </row>
    <row r="38" spans="4:6">
      <c r="D38" s="28"/>
    </row>
    <row r="39" spans="4:6">
      <c r="D39" s="28"/>
    </row>
    <row r="40" spans="4:6">
      <c r="D40" s="28"/>
    </row>
    <row r="41" spans="4:6">
      <c r="D41" s="28"/>
    </row>
  </sheetData>
  <mergeCells count="2">
    <mergeCell ref="A1:F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376B-E953-487A-B274-16B8B197E428}">
  <dimension ref="A1:L9"/>
  <sheetViews>
    <sheetView workbookViewId="0">
      <selection activeCell="P12" sqref="P12"/>
    </sheetView>
  </sheetViews>
  <sheetFormatPr defaultRowHeight="14.45"/>
  <cols>
    <col min="1" max="1" width="20" bestFit="1" customWidth="1"/>
    <col min="8" max="8" width="11.28515625" bestFit="1" customWidth="1"/>
  </cols>
  <sheetData>
    <row r="1" spans="1:12">
      <c r="A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39</v>
      </c>
      <c r="H2" t="s">
        <v>40</v>
      </c>
      <c r="I2">
        <v>1043</v>
      </c>
      <c r="J2">
        <v>725</v>
      </c>
      <c r="K2">
        <f>100-(I2/$I$2)*100</f>
        <v>0</v>
      </c>
      <c r="L2">
        <f>100-(J2/$J$2)*100</f>
        <v>0</v>
      </c>
    </row>
    <row r="3" spans="1:12">
      <c r="H3" t="s">
        <v>41</v>
      </c>
      <c r="I3">
        <v>1023</v>
      </c>
      <c r="J3">
        <v>712</v>
      </c>
      <c r="K3">
        <f>100-(I3/$I$2)*100</f>
        <v>1.9175455417066161</v>
      </c>
      <c r="L3">
        <f>100-(J3/$J$2)*100</f>
        <v>1.7931034482758577</v>
      </c>
    </row>
    <row r="4" spans="1:12">
      <c r="A4" t="s">
        <v>42</v>
      </c>
      <c r="B4" t="s">
        <v>43</v>
      </c>
      <c r="C4">
        <v>1043</v>
      </c>
      <c r="D4" t="s">
        <v>35</v>
      </c>
      <c r="H4" t="s">
        <v>44</v>
      </c>
      <c r="I4">
        <v>919</v>
      </c>
      <c r="J4">
        <v>633</v>
      </c>
      <c r="K4">
        <f>100-(I4/$I$2)*100</f>
        <v>11.888782358581011</v>
      </c>
      <c r="L4">
        <f>100-(J4/$J$2)*100</f>
        <v>12.689655172413794</v>
      </c>
    </row>
    <row r="5" spans="1:12">
      <c r="C5">
        <v>725</v>
      </c>
      <c r="D5" t="s">
        <v>36</v>
      </c>
    </row>
    <row r="6" spans="1:12">
      <c r="A6" t="s">
        <v>45</v>
      </c>
      <c r="B6" t="s">
        <v>46</v>
      </c>
      <c r="C6">
        <v>919</v>
      </c>
      <c r="D6" t="s">
        <v>35</v>
      </c>
    </row>
    <row r="7" spans="1:12">
      <c r="C7">
        <v>633</v>
      </c>
      <c r="D7" t="s">
        <v>36</v>
      </c>
    </row>
    <row r="8" spans="1:12">
      <c r="A8" t="s">
        <v>47</v>
      </c>
      <c r="B8" t="s">
        <v>46</v>
      </c>
      <c r="C8">
        <v>1023</v>
      </c>
      <c r="D8" t="s">
        <v>35</v>
      </c>
    </row>
    <row r="9" spans="1:12">
      <c r="C9">
        <v>712</v>
      </c>
      <c r="D9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AE5674F70A9F479682DC388422D2AD" ma:contentTypeVersion="5" ma:contentTypeDescription="Create a new document." ma:contentTypeScope="" ma:versionID="a6897fc756c43b9ebe46f39dec0dfe30">
  <xsd:schema xmlns:xsd="http://www.w3.org/2001/XMLSchema" xmlns:xs="http://www.w3.org/2001/XMLSchema" xmlns:p="http://schemas.microsoft.com/office/2006/metadata/properties" xmlns:ns3="ac6358d9-c134-49f8-a4ec-027f5b287193" targetNamespace="http://schemas.microsoft.com/office/2006/metadata/properties" ma:root="true" ma:fieldsID="f708dde7d45e379715be049f731611e2" ns3:_="">
    <xsd:import namespace="ac6358d9-c134-49f8-a4ec-027f5b2871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358d9-c134-49f8-a4ec-027f5b2871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6C61FC-A7B1-4105-9F83-6BAEB3DA6A88}"/>
</file>

<file path=customXml/itemProps2.xml><?xml version="1.0" encoding="utf-8"?>
<ds:datastoreItem xmlns:ds="http://schemas.openxmlformats.org/officeDocument/2006/customXml" ds:itemID="{0884D581-8732-4EC4-BB4F-940FC8B843DF}"/>
</file>

<file path=customXml/itemProps3.xml><?xml version="1.0" encoding="utf-8"?>
<ds:datastoreItem xmlns:ds="http://schemas.openxmlformats.org/officeDocument/2006/customXml" ds:itemID="{CE9619E9-0C69-4451-BC14-CB493A193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Ong, Nathan Thian-Lay</dc:creator>
  <cp:keywords/>
  <dc:description/>
  <cp:lastModifiedBy/>
  <cp:revision/>
  <dcterms:created xsi:type="dcterms:W3CDTF">2023-09-09T18:04:07Z</dcterms:created>
  <dcterms:modified xsi:type="dcterms:W3CDTF">2023-09-10T02:30:36Z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0x01010073AE5674F70A9F479682DC388422D2AD</vt:lpwstr>
  </property>
</Properties>
</file>