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D:\Massimo\Priv\Ebk\TSDZ2\BT\TSDZ2_ESP32\TSDZ2-Smart-EBike\"/>
    </mc:Choice>
  </mc:AlternateContent>
  <xr:revisionPtr revIDLastSave="0" documentId="13_ncr:1_{9C841F4A-9A52-4277-8301-31F93D9CB336}" xr6:coauthVersionLast="44" xr6:coauthVersionMax="44" xr10:uidLastSave="{00000000-0000-0000-0000-000000000000}"/>
  <bookViews>
    <workbookView xWindow="72" yWindow="384" windowWidth="20892" windowHeight="11016" xr2:uid="{0FECAB06-F1EB-47DE-95C0-CE04C98C7007}"/>
  </bookViews>
  <sheets>
    <sheet name="Ref. Values" sheetId="1" r:id="rId1"/>
    <sheet name="Graph"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 i="2" l="1"/>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133" i="2"/>
  <c r="H35" i="1"/>
  <c r="H36" i="1"/>
  <c r="H37" i="1"/>
  <c r="H38" i="1"/>
  <c r="H39" i="1"/>
  <c r="H40" i="1"/>
  <c r="H41" i="1"/>
  <c r="H42" i="1"/>
  <c r="H43" i="1"/>
  <c r="H44" i="1"/>
  <c r="H45" i="1"/>
  <c r="H34" i="1"/>
  <c r="G35" i="1"/>
  <c r="G36" i="1"/>
  <c r="G37" i="1"/>
  <c r="G38" i="1"/>
  <c r="G39" i="1"/>
  <c r="G40" i="1"/>
  <c r="G41" i="1"/>
  <c r="G42" i="1"/>
  <c r="G43" i="1"/>
  <c r="G44" i="1"/>
  <c r="G45" i="1"/>
  <c r="G34" i="1"/>
  <c r="C31" i="1" l="1"/>
  <c r="C34" i="1"/>
  <c r="D34" i="1" s="1"/>
  <c r="F34" i="1" s="1"/>
  <c r="C35" i="1"/>
  <c r="D35" i="1" s="1"/>
  <c r="C36" i="1"/>
  <c r="D36" i="1" s="1"/>
  <c r="C37" i="1"/>
  <c r="D37" i="1"/>
  <c r="E37" i="1" s="1"/>
  <c r="C38" i="1"/>
  <c r="D38" i="1" s="1"/>
  <c r="C39" i="1"/>
  <c r="D39" i="1" s="1"/>
  <c r="C40" i="1"/>
  <c r="D40" i="1" s="1"/>
  <c r="C41" i="1"/>
  <c r="D41" i="1" s="1"/>
  <c r="E41" i="1" s="1"/>
  <c r="C42" i="1"/>
  <c r="D42" i="1" s="1"/>
  <c r="C43" i="1"/>
  <c r="D43" i="1" s="1"/>
  <c r="C44" i="1"/>
  <c r="D44" i="1" s="1"/>
  <c r="E44" i="1" s="1"/>
  <c r="C45" i="1"/>
  <c r="D45" i="1" s="1"/>
  <c r="F45" i="1" s="1"/>
  <c r="F42" i="1" l="1"/>
  <c r="E42" i="1"/>
  <c r="K42" i="1" s="1"/>
  <c r="E43" i="1"/>
  <c r="J43" i="1" s="1"/>
  <c r="F43" i="1"/>
  <c r="E45" i="1"/>
  <c r="K45" i="1" s="1"/>
  <c r="E34" i="1"/>
  <c r="K34" i="1" s="1"/>
  <c r="J37" i="1"/>
  <c r="K37" i="1"/>
  <c r="E36" i="1"/>
  <c r="F36" i="1"/>
  <c r="F38" i="1"/>
  <c r="E38" i="1"/>
  <c r="F35" i="1"/>
  <c r="E35" i="1"/>
  <c r="K44" i="1"/>
  <c r="J44" i="1"/>
  <c r="E40" i="1"/>
  <c r="F40" i="1"/>
  <c r="I41" i="1"/>
  <c r="J41" i="1"/>
  <c r="K41" i="1"/>
  <c r="E39" i="1"/>
  <c r="F39" i="1"/>
  <c r="F37" i="1"/>
  <c r="F41" i="1"/>
  <c r="J34" i="1" l="1"/>
  <c r="K43" i="1"/>
  <c r="J45" i="1"/>
  <c r="J42" i="1"/>
  <c r="J40" i="1"/>
  <c r="K40" i="1"/>
  <c r="K36" i="1"/>
  <c r="J36" i="1"/>
  <c r="I44" i="1"/>
  <c r="I37" i="1"/>
  <c r="J35" i="1"/>
  <c r="K35" i="1"/>
  <c r="J38" i="1"/>
  <c r="K38" i="1"/>
  <c r="J39" i="1"/>
  <c r="K39" i="1"/>
  <c r="C22" i="1"/>
  <c r="D22" i="1" s="1"/>
  <c r="I45" i="1" l="1"/>
  <c r="I34" i="1"/>
  <c r="I43" i="1"/>
  <c r="I35" i="1"/>
  <c r="I40" i="1"/>
  <c r="I42" i="1"/>
  <c r="I38" i="1"/>
  <c r="I39" i="1"/>
  <c r="I36" i="1"/>
  <c r="E22" i="1"/>
  <c r="G22" i="1" s="1"/>
  <c r="F22" i="1"/>
  <c r="C19" i="1"/>
  <c r="D19" i="1" s="1"/>
  <c r="C20" i="1"/>
  <c r="D20" i="1" s="1"/>
  <c r="C21" i="1"/>
  <c r="D21" i="1" s="1"/>
  <c r="C23" i="1"/>
  <c r="D23" i="1" s="1"/>
  <c r="E23" i="1" s="1"/>
  <c r="G23" i="1" s="1"/>
  <c r="C24" i="1"/>
  <c r="D24" i="1" s="1"/>
  <c r="E24" i="1" s="1"/>
  <c r="G24" i="1" s="1"/>
  <c r="C25" i="1"/>
  <c r="D25" i="1" s="1"/>
  <c r="E25" i="1" s="1"/>
  <c r="G25" i="1" s="1"/>
  <c r="C26" i="1"/>
  <c r="D26" i="1" s="1"/>
  <c r="E26" i="1" s="1"/>
  <c r="G26" i="1" s="1"/>
  <c r="C27" i="1"/>
  <c r="D27" i="1" s="1"/>
  <c r="E27" i="1" s="1"/>
  <c r="G27" i="1" s="1"/>
  <c r="C28" i="1"/>
  <c r="D28" i="1" s="1"/>
  <c r="C29" i="1"/>
  <c r="D29" i="1" s="1"/>
  <c r="J22" i="1" l="1"/>
  <c r="K22" i="1"/>
  <c r="F21" i="1"/>
  <c r="E21" i="1"/>
  <c r="F27" i="1"/>
  <c r="F23" i="1"/>
  <c r="E28" i="1"/>
  <c r="G28" i="1" s="1"/>
  <c r="F28" i="1"/>
  <c r="E19" i="1"/>
  <c r="G19" i="1" s="1"/>
  <c r="F19" i="1"/>
  <c r="E29" i="1"/>
  <c r="G29" i="1" s="1"/>
  <c r="F29" i="1"/>
  <c r="E20" i="1"/>
  <c r="G20" i="1" s="1"/>
  <c r="F20" i="1"/>
  <c r="F26" i="1"/>
  <c r="F25" i="1"/>
  <c r="F24" i="1"/>
  <c r="G21" i="1" l="1"/>
  <c r="A21" i="1"/>
  <c r="K27" i="1"/>
  <c r="J27" i="1"/>
  <c r="K26" i="1"/>
  <c r="J26" i="1"/>
  <c r="K25" i="1"/>
  <c r="J25" i="1"/>
  <c r="K24" i="1"/>
  <c r="J24" i="1"/>
  <c r="K28" i="1"/>
  <c r="J28" i="1"/>
  <c r="C18" i="1" l="1"/>
  <c r="D18" i="1" s="1"/>
  <c r="F18" i="1" l="1"/>
  <c r="E18" i="1"/>
  <c r="G18" i="1" s="1"/>
  <c r="C15" i="1"/>
  <c r="J18" i="1" l="1"/>
  <c r="K18" i="1"/>
  <c r="K19" i="1"/>
  <c r="J19" i="1"/>
  <c r="J20" i="1" l="1"/>
  <c r="K20" i="1"/>
  <c r="J23" i="1"/>
  <c r="K23" i="1"/>
  <c r="K29" i="1"/>
  <c r="J21" i="1"/>
  <c r="K21" i="1"/>
  <c r="J29" i="1"/>
</calcChain>
</file>

<file path=xl/sharedStrings.xml><?xml version="1.0" encoding="utf-8"?>
<sst xmlns="http://schemas.openxmlformats.org/spreadsheetml/2006/main" count="48" uniqueCount="30">
  <si>
    <t>ERPS / RPS</t>
  </si>
  <si>
    <t>Gear ratio</t>
  </si>
  <si>
    <t>RPS</t>
  </si>
  <si>
    <t>ERPS</t>
  </si>
  <si>
    <t>PWM</t>
  </si>
  <si>
    <t>Resol. (steps)</t>
  </si>
  <si>
    <t>Resol. (deg)</t>
  </si>
  <si>
    <t>Position</t>
  </si>
  <si>
    <t>Motor</t>
  </si>
  <si>
    <t>II interp.</t>
  </si>
  <si>
    <t>Field W.</t>
  </si>
  <si>
    <t>max angle</t>
  </si>
  <si>
    <t>Interp. offset</t>
  </si>
  <si>
    <t>Interp. Offset</t>
  </si>
  <si>
    <t>avg</t>
  </si>
  <si>
    <t>turn/256 steps</t>
  </si>
  <si>
    <t>Cadence (rpm)</t>
  </si>
  <si>
    <t>Count</t>
  </si>
  <si>
    <t>Count / 6</t>
  </si>
  <si>
    <t>HAL IRQ (Hz)</t>
  </si>
  <si>
    <t>HAL IRQ(Hz)</t>
  </si>
  <si>
    <t>up irq detec.</t>
  </si>
  <si>
    <t>down irq det.</t>
  </si>
  <si>
    <t>Rotor interpolation calculations: From original firmware to PWM 20KHz and 40KHz IRQ rate</t>
  </si>
  <si>
    <t>Having HAL detection every 25us (40KHz) instead of 64us (15.625KHz) results in a better rotor position estimation and this results in less current ripple and less power losses.</t>
  </si>
  <si>
    <t>The TIM1 interrupt now fires two times each PWM cycle, one time when TIM1 counter counts up (only HAL detection) and one time when counter counts down (HAL detection and motor control)</t>
  </si>
  <si>
    <t>In the original firmware, when a HAL transition is detected, the PWM counters are initialized with 1 and then incremented. =&gt; there is a rotor interpolation offset of 2/(ui16_PWM_cycles_counter_total). In the scale of 0-255 the offset is (2*256)/(ui16_PWM_cycles_counter_total). =&gt;The offset increases with the rotor speed and decreases with PWM frequency</t>
  </si>
  <si>
    <t>Offset</t>
  </si>
  <si>
    <t>The offset was reduced from version 0.20 (PWM@15625Hz) to the current version (PWM@19000Hz). Tacking as reference something in the middle (17.5KHz)</t>
  </si>
  <si>
    <t>In order to have the same offset as 17,5KHz, with 20KHz PWM and 40KHz irq rate, the PWM counters should be initialized with the vaue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</si>
</sst>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sz val="11"/>
      <color rgb="FFFF0000"/>
      <name val="Calibri"/>
      <family val="2"/>
      <scheme val="minor"/>
    </font>
    <font>
      <i/>
      <sz val="11"/>
      <color theme="1"/>
      <name val="Calibri"/>
      <family val="2"/>
      <scheme val="minor"/>
    </font>
    <font>
      <sz val="11"/>
      <name val="Calibri"/>
      <family val="2"/>
      <scheme val="minor"/>
    </font>
    <font>
      <b/>
      <sz val="14"/>
      <color theme="1"/>
      <name val="Calibri"/>
      <family val="2"/>
      <scheme val="minor"/>
    </font>
    <font>
      <b/>
      <sz val="11"/>
      <color theme="1"/>
      <name val="Calibri"/>
      <family val="2"/>
      <scheme val="minor"/>
    </font>
    <font>
      <sz val="11"/>
      <color rgb="FF00B050"/>
      <name val="Calibri"/>
      <family val="2"/>
      <scheme val="minor"/>
    </font>
  </fonts>
  <fills count="3">
    <fill>
      <patternFill patternType="none"/>
    </fill>
    <fill>
      <patternFill patternType="gray125"/>
    </fill>
    <fill>
      <patternFill patternType="solid">
        <fgColor rgb="FFFFFF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0">
    <xf numFmtId="0" fontId="0" fillId="0" borderId="0" xfId="0"/>
    <xf numFmtId="0" fontId="0" fillId="0" borderId="1" xfId="0" applyBorder="1"/>
    <xf numFmtId="0" fontId="0" fillId="0" borderId="2" xfId="0" applyBorder="1"/>
    <xf numFmtId="0" fontId="0" fillId="0" borderId="2" xfId="0" applyBorder="1" applyAlignment="1">
      <alignment wrapText="1"/>
    </xf>
    <xf numFmtId="0" fontId="0" fillId="0" borderId="3" xfId="0" applyBorder="1" applyAlignment="1">
      <alignment wrapText="1"/>
    </xf>
    <xf numFmtId="0" fontId="0" fillId="0" borderId="4" xfId="0" applyBorder="1"/>
    <xf numFmtId="0" fontId="0" fillId="0" borderId="0" xfId="0" applyBorder="1"/>
    <xf numFmtId="0" fontId="0" fillId="0" borderId="0" xfId="0" applyBorder="1" applyAlignment="1">
      <alignment wrapText="1"/>
    </xf>
    <xf numFmtId="0" fontId="2" fillId="0" borderId="0" xfId="0" applyFont="1" applyBorder="1" applyAlignment="1">
      <alignment wrapText="1"/>
    </xf>
    <xf numFmtId="0" fontId="0" fillId="0" borderId="5" xfId="0" applyBorder="1"/>
    <xf numFmtId="0" fontId="2" fillId="0" borderId="0" xfId="0" applyFont="1" applyBorder="1"/>
    <xf numFmtId="1" fontId="0" fillId="0" borderId="0" xfId="0" applyNumberFormat="1" applyBorder="1"/>
    <xf numFmtId="1" fontId="1" fillId="0" borderId="0" xfId="0" applyNumberFormat="1" applyFont="1" applyBorder="1"/>
    <xf numFmtId="164" fontId="3" fillId="0" borderId="0" xfId="0" applyNumberFormat="1" applyFont="1" applyBorder="1"/>
    <xf numFmtId="164" fontId="2" fillId="0" borderId="0" xfId="0" applyNumberFormat="1" applyFont="1" applyBorder="1"/>
    <xf numFmtId="164" fontId="0" fillId="0" borderId="0" xfId="0" applyNumberFormat="1" applyBorder="1"/>
    <xf numFmtId="0" fontId="0" fillId="0" borderId="6" xfId="0" applyBorder="1"/>
    <xf numFmtId="0" fontId="0" fillId="0" borderId="7" xfId="0" applyBorder="1"/>
    <xf numFmtId="1" fontId="0" fillId="0" borderId="7" xfId="0" applyNumberFormat="1" applyBorder="1"/>
    <xf numFmtId="1" fontId="1" fillId="0" borderId="7" xfId="0" applyNumberFormat="1" applyFont="1" applyBorder="1"/>
    <xf numFmtId="164" fontId="3" fillId="0" borderId="7" xfId="0" applyNumberFormat="1" applyFont="1" applyBorder="1"/>
    <xf numFmtId="164" fontId="0" fillId="0" borderId="7" xfId="0" applyNumberFormat="1" applyBorder="1"/>
    <xf numFmtId="0" fontId="0" fillId="0" borderId="8" xfId="0" applyBorder="1"/>
    <xf numFmtId="0" fontId="0" fillId="0" borderId="3" xfId="0" applyBorder="1"/>
    <xf numFmtId="164" fontId="1" fillId="0" borderId="0" xfId="0" applyNumberFormat="1" applyFont="1" applyBorder="1"/>
    <xf numFmtId="164" fontId="1" fillId="0" borderId="7" xfId="0" applyNumberFormat="1" applyFont="1" applyBorder="1"/>
    <xf numFmtId="0" fontId="0" fillId="0" borderId="0" xfId="0" applyFill="1" applyBorder="1"/>
    <xf numFmtId="0" fontId="0" fillId="0" borderId="0" xfId="0" applyBorder="1" applyAlignment="1">
      <alignment horizontal="left" wrapText="1"/>
    </xf>
    <xf numFmtId="0" fontId="0" fillId="0" borderId="0" xfId="0" applyAlignment="1">
      <alignment wrapText="1"/>
    </xf>
    <xf numFmtId="0" fontId="4" fillId="0" borderId="0" xfId="0" applyFont="1" applyAlignment="1">
      <alignment horizontal="left"/>
    </xf>
    <xf numFmtId="0" fontId="0" fillId="0" borderId="0" xfId="0" applyAlignment="1">
      <alignment horizontal="left"/>
    </xf>
    <xf numFmtId="0" fontId="0" fillId="0" borderId="0" xfId="0" applyBorder="1" applyAlignment="1">
      <alignment horizontal="left"/>
    </xf>
    <xf numFmtId="0" fontId="0" fillId="0" borderId="0" xfId="0" applyBorder="1" applyAlignment="1">
      <alignment horizontal="left"/>
    </xf>
    <xf numFmtId="0" fontId="0" fillId="0" borderId="2" xfId="0" applyBorder="1" applyAlignment="1"/>
    <xf numFmtId="164" fontId="6" fillId="0" borderId="0" xfId="0" applyNumberFormat="1" applyFont="1" applyBorder="1"/>
    <xf numFmtId="164" fontId="6" fillId="0" borderId="7" xfId="0" applyNumberFormat="1" applyFont="1" applyBorder="1"/>
    <xf numFmtId="0" fontId="5" fillId="2" borderId="2" xfId="0" applyFont="1" applyFill="1" applyBorder="1"/>
    <xf numFmtId="0" fontId="0" fillId="0" borderId="0" xfId="0" applyAlignment="1">
      <alignment horizontal="left" wrapText="1"/>
    </xf>
    <xf numFmtId="0" fontId="0" fillId="0" borderId="0" xfId="0" applyBorder="1" applyAlignment="1">
      <alignment horizontal="left"/>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Offset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lineChart>
        <c:grouping val="standard"/>
        <c:varyColors val="0"/>
        <c:ser>
          <c:idx val="0"/>
          <c:order val="0"/>
          <c:tx>
            <c:strRef>
              <c:f>Graph!$B$2</c:f>
              <c:strCache>
                <c:ptCount val="1"/>
                <c:pt idx="0">
                  <c:v>17500</c:v>
                </c:pt>
              </c:strCache>
            </c:strRef>
          </c:tx>
          <c:spPr>
            <a:ln w="28575" cap="rnd">
              <a:solidFill>
                <a:schemeClr val="accent1"/>
              </a:solidFill>
              <a:round/>
            </a:ln>
            <a:effectLst/>
          </c:spPr>
          <c:marker>
            <c:symbol val="none"/>
          </c:marker>
          <c:cat>
            <c:numRef>
              <c:f>Graph!$A$3:$A$133</c:f>
              <c:numCache>
                <c:formatCode>General</c:formatCode>
                <c:ptCount val="131"/>
                <c:pt idx="0">
                  <c:v>660</c:v>
                </c:pt>
                <c:pt idx="1">
                  <c:v>655</c:v>
                </c:pt>
                <c:pt idx="2">
                  <c:v>650</c:v>
                </c:pt>
                <c:pt idx="3">
                  <c:v>645</c:v>
                </c:pt>
                <c:pt idx="4">
                  <c:v>640</c:v>
                </c:pt>
                <c:pt idx="5">
                  <c:v>635</c:v>
                </c:pt>
                <c:pt idx="6">
                  <c:v>630</c:v>
                </c:pt>
                <c:pt idx="7">
                  <c:v>625</c:v>
                </c:pt>
                <c:pt idx="8">
                  <c:v>620</c:v>
                </c:pt>
                <c:pt idx="9">
                  <c:v>615</c:v>
                </c:pt>
                <c:pt idx="10">
                  <c:v>610</c:v>
                </c:pt>
                <c:pt idx="11">
                  <c:v>605</c:v>
                </c:pt>
                <c:pt idx="12">
                  <c:v>600</c:v>
                </c:pt>
                <c:pt idx="13">
                  <c:v>595</c:v>
                </c:pt>
                <c:pt idx="14">
                  <c:v>590</c:v>
                </c:pt>
                <c:pt idx="15">
                  <c:v>585</c:v>
                </c:pt>
                <c:pt idx="16">
                  <c:v>580</c:v>
                </c:pt>
                <c:pt idx="17">
                  <c:v>575</c:v>
                </c:pt>
                <c:pt idx="18">
                  <c:v>570</c:v>
                </c:pt>
                <c:pt idx="19">
                  <c:v>565</c:v>
                </c:pt>
                <c:pt idx="20">
                  <c:v>560</c:v>
                </c:pt>
                <c:pt idx="21">
                  <c:v>555</c:v>
                </c:pt>
                <c:pt idx="22">
                  <c:v>550</c:v>
                </c:pt>
                <c:pt idx="23">
                  <c:v>545</c:v>
                </c:pt>
                <c:pt idx="24">
                  <c:v>540</c:v>
                </c:pt>
                <c:pt idx="25">
                  <c:v>535</c:v>
                </c:pt>
                <c:pt idx="26">
                  <c:v>530</c:v>
                </c:pt>
                <c:pt idx="27">
                  <c:v>525</c:v>
                </c:pt>
                <c:pt idx="28">
                  <c:v>520</c:v>
                </c:pt>
                <c:pt idx="29">
                  <c:v>515</c:v>
                </c:pt>
                <c:pt idx="30">
                  <c:v>510</c:v>
                </c:pt>
                <c:pt idx="31">
                  <c:v>505</c:v>
                </c:pt>
                <c:pt idx="32">
                  <c:v>500</c:v>
                </c:pt>
                <c:pt idx="33">
                  <c:v>495</c:v>
                </c:pt>
                <c:pt idx="34">
                  <c:v>490</c:v>
                </c:pt>
                <c:pt idx="35">
                  <c:v>485</c:v>
                </c:pt>
                <c:pt idx="36">
                  <c:v>480</c:v>
                </c:pt>
                <c:pt idx="37">
                  <c:v>475</c:v>
                </c:pt>
                <c:pt idx="38">
                  <c:v>470</c:v>
                </c:pt>
                <c:pt idx="39">
                  <c:v>465</c:v>
                </c:pt>
                <c:pt idx="40">
                  <c:v>460</c:v>
                </c:pt>
                <c:pt idx="41">
                  <c:v>455</c:v>
                </c:pt>
                <c:pt idx="42">
                  <c:v>450</c:v>
                </c:pt>
                <c:pt idx="43">
                  <c:v>445</c:v>
                </c:pt>
                <c:pt idx="44">
                  <c:v>440</c:v>
                </c:pt>
                <c:pt idx="45">
                  <c:v>435</c:v>
                </c:pt>
                <c:pt idx="46">
                  <c:v>430</c:v>
                </c:pt>
                <c:pt idx="47">
                  <c:v>425</c:v>
                </c:pt>
                <c:pt idx="48">
                  <c:v>420</c:v>
                </c:pt>
                <c:pt idx="49">
                  <c:v>415</c:v>
                </c:pt>
                <c:pt idx="50">
                  <c:v>410</c:v>
                </c:pt>
                <c:pt idx="51">
                  <c:v>405</c:v>
                </c:pt>
                <c:pt idx="52">
                  <c:v>400</c:v>
                </c:pt>
                <c:pt idx="53">
                  <c:v>395</c:v>
                </c:pt>
                <c:pt idx="54">
                  <c:v>390</c:v>
                </c:pt>
                <c:pt idx="55">
                  <c:v>385</c:v>
                </c:pt>
                <c:pt idx="56">
                  <c:v>380</c:v>
                </c:pt>
                <c:pt idx="57">
                  <c:v>375</c:v>
                </c:pt>
                <c:pt idx="58">
                  <c:v>370</c:v>
                </c:pt>
                <c:pt idx="59">
                  <c:v>365</c:v>
                </c:pt>
                <c:pt idx="60">
                  <c:v>360</c:v>
                </c:pt>
                <c:pt idx="61">
                  <c:v>355</c:v>
                </c:pt>
                <c:pt idx="62">
                  <c:v>350</c:v>
                </c:pt>
                <c:pt idx="63">
                  <c:v>345</c:v>
                </c:pt>
                <c:pt idx="64">
                  <c:v>340</c:v>
                </c:pt>
                <c:pt idx="65">
                  <c:v>335</c:v>
                </c:pt>
                <c:pt idx="66">
                  <c:v>330</c:v>
                </c:pt>
                <c:pt idx="67">
                  <c:v>325</c:v>
                </c:pt>
                <c:pt idx="68">
                  <c:v>320</c:v>
                </c:pt>
                <c:pt idx="69">
                  <c:v>315</c:v>
                </c:pt>
                <c:pt idx="70">
                  <c:v>310</c:v>
                </c:pt>
                <c:pt idx="71">
                  <c:v>305</c:v>
                </c:pt>
                <c:pt idx="72">
                  <c:v>300</c:v>
                </c:pt>
                <c:pt idx="73">
                  <c:v>295</c:v>
                </c:pt>
                <c:pt idx="74">
                  <c:v>290</c:v>
                </c:pt>
                <c:pt idx="75">
                  <c:v>285</c:v>
                </c:pt>
                <c:pt idx="76">
                  <c:v>280</c:v>
                </c:pt>
                <c:pt idx="77">
                  <c:v>275</c:v>
                </c:pt>
                <c:pt idx="78">
                  <c:v>270</c:v>
                </c:pt>
                <c:pt idx="79">
                  <c:v>265</c:v>
                </c:pt>
                <c:pt idx="80">
                  <c:v>260</c:v>
                </c:pt>
                <c:pt idx="81">
                  <c:v>255</c:v>
                </c:pt>
                <c:pt idx="82">
                  <c:v>250</c:v>
                </c:pt>
                <c:pt idx="83">
                  <c:v>245</c:v>
                </c:pt>
                <c:pt idx="84">
                  <c:v>240</c:v>
                </c:pt>
                <c:pt idx="85">
                  <c:v>235</c:v>
                </c:pt>
                <c:pt idx="86">
                  <c:v>230</c:v>
                </c:pt>
                <c:pt idx="87">
                  <c:v>225</c:v>
                </c:pt>
                <c:pt idx="88">
                  <c:v>220</c:v>
                </c:pt>
                <c:pt idx="89">
                  <c:v>215</c:v>
                </c:pt>
                <c:pt idx="90">
                  <c:v>210</c:v>
                </c:pt>
                <c:pt idx="91">
                  <c:v>205</c:v>
                </c:pt>
                <c:pt idx="92">
                  <c:v>200</c:v>
                </c:pt>
                <c:pt idx="93">
                  <c:v>195</c:v>
                </c:pt>
                <c:pt idx="94">
                  <c:v>190</c:v>
                </c:pt>
                <c:pt idx="95">
                  <c:v>185</c:v>
                </c:pt>
                <c:pt idx="96">
                  <c:v>180</c:v>
                </c:pt>
                <c:pt idx="97">
                  <c:v>175</c:v>
                </c:pt>
                <c:pt idx="98">
                  <c:v>170</c:v>
                </c:pt>
                <c:pt idx="99">
                  <c:v>165</c:v>
                </c:pt>
                <c:pt idx="100">
                  <c:v>160</c:v>
                </c:pt>
                <c:pt idx="101">
                  <c:v>155</c:v>
                </c:pt>
                <c:pt idx="102">
                  <c:v>150</c:v>
                </c:pt>
                <c:pt idx="103">
                  <c:v>145</c:v>
                </c:pt>
                <c:pt idx="104">
                  <c:v>140</c:v>
                </c:pt>
                <c:pt idx="105">
                  <c:v>135</c:v>
                </c:pt>
                <c:pt idx="106">
                  <c:v>130</c:v>
                </c:pt>
                <c:pt idx="107">
                  <c:v>125</c:v>
                </c:pt>
                <c:pt idx="108">
                  <c:v>120</c:v>
                </c:pt>
                <c:pt idx="109">
                  <c:v>115</c:v>
                </c:pt>
                <c:pt idx="110">
                  <c:v>110</c:v>
                </c:pt>
                <c:pt idx="111">
                  <c:v>105</c:v>
                </c:pt>
                <c:pt idx="112">
                  <c:v>100</c:v>
                </c:pt>
                <c:pt idx="113">
                  <c:v>95</c:v>
                </c:pt>
                <c:pt idx="114">
                  <c:v>90</c:v>
                </c:pt>
                <c:pt idx="115">
                  <c:v>85</c:v>
                </c:pt>
                <c:pt idx="116">
                  <c:v>80</c:v>
                </c:pt>
                <c:pt idx="117">
                  <c:v>75</c:v>
                </c:pt>
                <c:pt idx="118">
                  <c:v>70</c:v>
                </c:pt>
                <c:pt idx="119">
                  <c:v>65</c:v>
                </c:pt>
                <c:pt idx="120">
                  <c:v>60</c:v>
                </c:pt>
                <c:pt idx="121">
                  <c:v>55</c:v>
                </c:pt>
                <c:pt idx="122">
                  <c:v>50</c:v>
                </c:pt>
                <c:pt idx="123">
                  <c:v>45</c:v>
                </c:pt>
                <c:pt idx="124">
                  <c:v>40</c:v>
                </c:pt>
                <c:pt idx="125">
                  <c:v>35</c:v>
                </c:pt>
                <c:pt idx="126">
                  <c:v>30</c:v>
                </c:pt>
                <c:pt idx="127">
                  <c:v>25</c:v>
                </c:pt>
                <c:pt idx="128">
                  <c:v>20</c:v>
                </c:pt>
                <c:pt idx="129">
                  <c:v>15</c:v>
                </c:pt>
                <c:pt idx="130">
                  <c:v>10</c:v>
                </c:pt>
              </c:numCache>
            </c:numRef>
          </c:cat>
          <c:val>
            <c:numRef>
              <c:f>Graph!$B$3:$B$133</c:f>
              <c:numCache>
                <c:formatCode>General</c:formatCode>
                <c:ptCount val="131"/>
                <c:pt idx="0">
                  <c:v>18.607929515418501</c:v>
                </c:pt>
                <c:pt idx="1">
                  <c:v>18.472046268245663</c:v>
                </c:pt>
                <c:pt idx="2">
                  <c:v>18.336088154269973</c:v>
                </c:pt>
                <c:pt idx="3">
                  <c:v>18.200055111600992</c:v>
                </c:pt>
                <c:pt idx="4">
                  <c:v>18.063947078280044</c:v>
                </c:pt>
                <c:pt idx="5">
                  <c:v>17.92776399228012</c:v>
                </c:pt>
                <c:pt idx="6">
                  <c:v>17.791505791505791</c:v>
                </c:pt>
                <c:pt idx="7">
                  <c:v>17.655172413793103</c:v>
                </c:pt>
                <c:pt idx="8">
                  <c:v>17.518763796909493</c:v>
                </c:pt>
                <c:pt idx="9">
                  <c:v>17.382279878553685</c:v>
                </c:pt>
                <c:pt idx="10">
                  <c:v>17.245720596355607</c:v>
                </c:pt>
                <c:pt idx="11">
                  <c:v>17.109085887876276</c:v>
                </c:pt>
                <c:pt idx="12">
                  <c:v>16.972375690607734</c:v>
                </c:pt>
                <c:pt idx="13">
                  <c:v>16.83558994197292</c:v>
                </c:pt>
                <c:pt idx="14">
                  <c:v>16.698728579325593</c:v>
                </c:pt>
                <c:pt idx="15">
                  <c:v>16.561791539950235</c:v>
                </c:pt>
                <c:pt idx="16">
                  <c:v>16.424778761061948</c:v>
                </c:pt>
                <c:pt idx="17">
                  <c:v>16.287690179806361</c:v>
                </c:pt>
                <c:pt idx="18">
                  <c:v>16.150525733259546</c:v>
                </c:pt>
                <c:pt idx="19">
                  <c:v>16.0132853584279</c:v>
                </c:pt>
                <c:pt idx="20">
                  <c:v>15.875968992248062</c:v>
                </c:pt>
                <c:pt idx="21">
                  <c:v>15.738576571586821</c:v>
                </c:pt>
                <c:pt idx="22">
                  <c:v>15.601108033240999</c:v>
                </c:pt>
                <c:pt idx="23">
                  <c:v>15.46356331393738</c:v>
                </c:pt>
                <c:pt idx="24">
                  <c:v>15.325942350332596</c:v>
                </c:pt>
                <c:pt idx="25">
                  <c:v>15.188245079013029</c:v>
                </c:pt>
                <c:pt idx="26">
                  <c:v>15.050471436494732</c:v>
                </c:pt>
                <c:pt idx="27">
                  <c:v>14.9126213592233</c:v>
                </c:pt>
                <c:pt idx="28">
                  <c:v>14.774694783573807</c:v>
                </c:pt>
                <c:pt idx="29">
                  <c:v>14.63669164585068</c:v>
                </c:pt>
                <c:pt idx="30">
                  <c:v>14.498611882287619</c:v>
                </c:pt>
                <c:pt idx="31">
                  <c:v>14.360455429047487</c:v>
                </c:pt>
                <c:pt idx="32">
                  <c:v>14.222222222222221</c:v>
                </c:pt>
                <c:pt idx="33">
                  <c:v>14.08391219783273</c:v>
                </c:pt>
                <c:pt idx="34">
                  <c:v>13.945525291828794</c:v>
                </c:pt>
                <c:pt idx="35">
                  <c:v>13.807061440088964</c:v>
                </c:pt>
                <c:pt idx="36">
                  <c:v>13.668520578420466</c:v>
                </c:pt>
                <c:pt idx="37">
                  <c:v>13.52990264255911</c:v>
                </c:pt>
                <c:pt idx="38">
                  <c:v>13.391207568169172</c:v>
                </c:pt>
                <c:pt idx="39">
                  <c:v>13.252435290843307</c:v>
                </c:pt>
                <c:pt idx="40">
                  <c:v>13.113585746102451</c:v>
                </c:pt>
                <c:pt idx="41">
                  <c:v>12.974658869395713</c:v>
                </c:pt>
                <c:pt idx="42">
                  <c:v>12.83565459610028</c:v>
                </c:pt>
                <c:pt idx="43">
                  <c:v>12.696572861521314</c:v>
                </c:pt>
                <c:pt idx="44">
                  <c:v>12.557413600891861</c:v>
                </c:pt>
                <c:pt idx="45">
                  <c:v>12.418176749372735</c:v>
                </c:pt>
                <c:pt idx="46">
                  <c:v>12.278862242052426</c:v>
                </c:pt>
                <c:pt idx="47">
                  <c:v>12.139470013947001</c:v>
                </c:pt>
                <c:pt idx="48">
                  <c:v>12</c:v>
                </c:pt>
                <c:pt idx="49">
                  <c:v>11.860452135082333</c:v>
                </c:pt>
                <c:pt idx="50">
                  <c:v>11.720826353992184</c:v>
                </c:pt>
                <c:pt idx="51">
                  <c:v>11.581122591454902</c:v>
                </c:pt>
                <c:pt idx="52">
                  <c:v>11.441340782122905</c:v>
                </c:pt>
                <c:pt idx="53">
                  <c:v>11.301480860575579</c:v>
                </c:pt>
                <c:pt idx="54">
                  <c:v>11.161542761319174</c:v>
                </c:pt>
                <c:pt idx="55">
                  <c:v>11.021526418786694</c:v>
                </c:pt>
                <c:pt idx="56">
                  <c:v>10.881431767337807</c:v>
                </c:pt>
                <c:pt idx="57">
                  <c:v>10.741258741258742</c:v>
                </c:pt>
                <c:pt idx="58">
                  <c:v>10.601007274762171</c:v>
                </c:pt>
                <c:pt idx="59">
                  <c:v>10.460677301987126</c:v>
                </c:pt>
                <c:pt idx="60">
                  <c:v>10.32026875699888</c:v>
                </c:pt>
                <c:pt idx="61">
                  <c:v>10.179781573788855</c:v>
                </c:pt>
                <c:pt idx="62">
                  <c:v>10.03921568627451</c:v>
                </c:pt>
                <c:pt idx="63">
                  <c:v>9.8985710282992425</c:v>
                </c:pt>
                <c:pt idx="64">
                  <c:v>9.7578475336322867</c:v>
                </c:pt>
                <c:pt idx="65">
                  <c:v>9.6170451359686009</c:v>
                </c:pt>
                <c:pt idx="66">
                  <c:v>9.476163768928771</c:v>
                </c:pt>
                <c:pt idx="67">
                  <c:v>9.3352033660589058</c:v>
                </c:pt>
                <c:pt idx="68">
                  <c:v>9.1941638608305283</c:v>
                </c:pt>
                <c:pt idx="69">
                  <c:v>9.0530451866404711</c:v>
                </c:pt>
                <c:pt idx="70">
                  <c:v>8.9118472768107804</c:v>
                </c:pt>
                <c:pt idx="71">
                  <c:v>8.7705700645885987</c:v>
                </c:pt>
                <c:pt idx="72">
                  <c:v>8.6292134831460672</c:v>
                </c:pt>
                <c:pt idx="73">
                  <c:v>8.4877774655802192</c:v>
                </c:pt>
                <c:pt idx="74">
                  <c:v>8.3462619449128717</c:v>
                </c:pt>
                <c:pt idx="75">
                  <c:v>8.2046668540905259</c:v>
                </c:pt>
                <c:pt idx="76">
                  <c:v>8.0629921259842519</c:v>
                </c:pt>
                <c:pt idx="77">
                  <c:v>7.9212376933895934</c:v>
                </c:pt>
                <c:pt idx="78">
                  <c:v>7.7794034890264498</c:v>
                </c:pt>
                <c:pt idx="79">
                  <c:v>7.6374894455389812</c:v>
                </c:pt>
                <c:pt idx="80">
                  <c:v>7.4954954954954953</c:v>
                </c:pt>
                <c:pt idx="81">
                  <c:v>7.353421571388342</c:v>
                </c:pt>
                <c:pt idx="82">
                  <c:v>7.211267605633803</c:v>
                </c:pt>
                <c:pt idx="83">
                  <c:v>7.0690335305719918</c:v>
                </c:pt>
                <c:pt idx="84">
                  <c:v>6.9267192784667415</c:v>
                </c:pt>
                <c:pt idx="85">
                  <c:v>6.7843247815054983</c:v>
                </c:pt>
                <c:pt idx="86">
                  <c:v>6.6418499717992106</c:v>
                </c:pt>
                <c:pt idx="87">
                  <c:v>6.499294781382229</c:v>
                </c:pt>
                <c:pt idx="88">
                  <c:v>6.3566591422121892</c:v>
                </c:pt>
                <c:pt idx="89">
                  <c:v>6.2139429861699131</c:v>
                </c:pt>
                <c:pt idx="90">
                  <c:v>6.071146245059289</c:v>
                </c:pt>
                <c:pt idx="91">
                  <c:v>5.9282688506071732</c:v>
                </c:pt>
                <c:pt idx="92">
                  <c:v>5.7853107344632768</c:v>
                </c:pt>
                <c:pt idx="93">
                  <c:v>5.642271828200057</c:v>
                </c:pt>
                <c:pt idx="94">
                  <c:v>5.4991520633126054</c:v>
                </c:pt>
                <c:pt idx="95">
                  <c:v>5.3559513712185467</c:v>
                </c:pt>
                <c:pt idx="96">
                  <c:v>5.2126696832579178</c:v>
                </c:pt>
                <c:pt idx="97">
                  <c:v>5.0693069306930694</c:v>
                </c:pt>
                <c:pt idx="98">
                  <c:v>4.9258630447085459</c:v>
                </c:pt>
                <c:pt idx="99">
                  <c:v>4.7823379564109825</c:v>
                </c:pt>
                <c:pt idx="100">
                  <c:v>4.6387315968289924</c:v>
                </c:pt>
                <c:pt idx="101">
                  <c:v>4.4950438969130557</c:v>
                </c:pt>
                <c:pt idx="102">
                  <c:v>4.3512747875354103</c:v>
                </c:pt>
                <c:pt idx="103">
                  <c:v>4.2074241994899406</c:v>
                </c:pt>
                <c:pt idx="104">
                  <c:v>4.0634920634920633</c:v>
                </c:pt>
                <c:pt idx="105">
                  <c:v>3.9194783101786226</c:v>
                </c:pt>
                <c:pt idx="106">
                  <c:v>3.7753828701077707</c:v>
                </c:pt>
                <c:pt idx="107">
                  <c:v>3.6312056737588652</c:v>
                </c:pt>
                <c:pt idx="108">
                  <c:v>3.4869466515323495</c:v>
                </c:pt>
                <c:pt idx="109">
                  <c:v>3.3426057337496453</c:v>
                </c:pt>
                <c:pt idx="110">
                  <c:v>3.1981828506530379</c:v>
                </c:pt>
                <c:pt idx="111">
                  <c:v>3.053677932405567</c:v>
                </c:pt>
                <c:pt idx="112">
                  <c:v>2.9090909090909092</c:v>
                </c:pt>
                <c:pt idx="113">
                  <c:v>2.7644217107132709</c:v>
                </c:pt>
                <c:pt idx="114">
                  <c:v>2.6196702671972711</c:v>
                </c:pt>
                <c:pt idx="115">
                  <c:v>2.4748365083878308</c:v>
                </c:pt>
                <c:pt idx="116">
                  <c:v>2.3299203640500568</c:v>
                </c:pt>
                <c:pt idx="117">
                  <c:v>2.1849217638691321</c:v>
                </c:pt>
                <c:pt idx="118">
                  <c:v>2.0398406374501992</c:v>
                </c:pt>
                <c:pt idx="119">
                  <c:v>1.8946769143182465</c:v>
                </c:pt>
                <c:pt idx="120">
                  <c:v>1.7494305239179953</c:v>
                </c:pt>
                <c:pt idx="121">
                  <c:v>1.6041013956137853</c:v>
                </c:pt>
                <c:pt idx="122">
                  <c:v>1.4586894586894588</c:v>
                </c:pt>
                <c:pt idx="123">
                  <c:v>1.3131946423482472</c:v>
                </c:pt>
                <c:pt idx="124">
                  <c:v>1.1676168757126568</c:v>
                </c:pt>
                <c:pt idx="125">
                  <c:v>1.0219560878243512</c:v>
                </c:pt>
                <c:pt idx="126">
                  <c:v>0.87621220764403873</c:v>
                </c:pt>
                <c:pt idx="127">
                  <c:v>0.73038516405135523</c:v>
                </c:pt>
                <c:pt idx="128">
                  <c:v>0.58447488584474883</c:v>
                </c:pt>
                <c:pt idx="129">
                  <c:v>0.43848130174136452</c:v>
                </c:pt>
                <c:pt idx="130">
                  <c:v>0.29240434037692747</c:v>
                </c:pt>
              </c:numCache>
            </c:numRef>
          </c:val>
          <c:smooth val="0"/>
          <c:extLst>
            <c:ext xmlns:c16="http://schemas.microsoft.com/office/drawing/2014/chart" uri="{C3380CC4-5D6E-409C-BE32-E72D297353CC}">
              <c16:uniqueId val="{00000000-4DB5-410F-8001-518CF75FA9DF}"/>
            </c:ext>
          </c:extLst>
        </c:ser>
        <c:ser>
          <c:idx val="1"/>
          <c:order val="1"/>
          <c:tx>
            <c:strRef>
              <c:f>Graph!$C$2</c:f>
              <c:strCache>
                <c:ptCount val="1"/>
                <c:pt idx="0">
                  <c:v>40000</c:v>
                </c:pt>
              </c:strCache>
            </c:strRef>
          </c:tx>
          <c:spPr>
            <a:ln w="28575" cap="rnd">
              <a:solidFill>
                <a:schemeClr val="accent2"/>
              </a:solidFill>
              <a:round/>
            </a:ln>
            <a:effectLst/>
          </c:spPr>
          <c:marker>
            <c:symbol val="none"/>
          </c:marker>
          <c:cat>
            <c:numRef>
              <c:f>Graph!$A$3:$A$133</c:f>
              <c:numCache>
                <c:formatCode>General</c:formatCode>
                <c:ptCount val="131"/>
                <c:pt idx="0">
                  <c:v>660</c:v>
                </c:pt>
                <c:pt idx="1">
                  <c:v>655</c:v>
                </c:pt>
                <c:pt idx="2">
                  <c:v>650</c:v>
                </c:pt>
                <c:pt idx="3">
                  <c:v>645</c:v>
                </c:pt>
                <c:pt idx="4">
                  <c:v>640</c:v>
                </c:pt>
                <c:pt idx="5">
                  <c:v>635</c:v>
                </c:pt>
                <c:pt idx="6">
                  <c:v>630</c:v>
                </c:pt>
                <c:pt idx="7">
                  <c:v>625</c:v>
                </c:pt>
                <c:pt idx="8">
                  <c:v>620</c:v>
                </c:pt>
                <c:pt idx="9">
                  <c:v>615</c:v>
                </c:pt>
                <c:pt idx="10">
                  <c:v>610</c:v>
                </c:pt>
                <c:pt idx="11">
                  <c:v>605</c:v>
                </c:pt>
                <c:pt idx="12">
                  <c:v>600</c:v>
                </c:pt>
                <c:pt idx="13">
                  <c:v>595</c:v>
                </c:pt>
                <c:pt idx="14">
                  <c:v>590</c:v>
                </c:pt>
                <c:pt idx="15">
                  <c:v>585</c:v>
                </c:pt>
                <c:pt idx="16">
                  <c:v>580</c:v>
                </c:pt>
                <c:pt idx="17">
                  <c:v>575</c:v>
                </c:pt>
                <c:pt idx="18">
                  <c:v>570</c:v>
                </c:pt>
                <c:pt idx="19">
                  <c:v>565</c:v>
                </c:pt>
                <c:pt idx="20">
                  <c:v>560</c:v>
                </c:pt>
                <c:pt idx="21">
                  <c:v>555</c:v>
                </c:pt>
                <c:pt idx="22">
                  <c:v>550</c:v>
                </c:pt>
                <c:pt idx="23">
                  <c:v>545</c:v>
                </c:pt>
                <c:pt idx="24">
                  <c:v>540</c:v>
                </c:pt>
                <c:pt idx="25">
                  <c:v>535</c:v>
                </c:pt>
                <c:pt idx="26">
                  <c:v>530</c:v>
                </c:pt>
                <c:pt idx="27">
                  <c:v>525</c:v>
                </c:pt>
                <c:pt idx="28">
                  <c:v>520</c:v>
                </c:pt>
                <c:pt idx="29">
                  <c:v>515</c:v>
                </c:pt>
                <c:pt idx="30">
                  <c:v>510</c:v>
                </c:pt>
                <c:pt idx="31">
                  <c:v>505</c:v>
                </c:pt>
                <c:pt idx="32">
                  <c:v>500</c:v>
                </c:pt>
                <c:pt idx="33">
                  <c:v>495</c:v>
                </c:pt>
                <c:pt idx="34">
                  <c:v>490</c:v>
                </c:pt>
                <c:pt idx="35">
                  <c:v>485</c:v>
                </c:pt>
                <c:pt idx="36">
                  <c:v>480</c:v>
                </c:pt>
                <c:pt idx="37">
                  <c:v>475</c:v>
                </c:pt>
                <c:pt idx="38">
                  <c:v>470</c:v>
                </c:pt>
                <c:pt idx="39">
                  <c:v>465</c:v>
                </c:pt>
                <c:pt idx="40">
                  <c:v>460</c:v>
                </c:pt>
                <c:pt idx="41">
                  <c:v>455</c:v>
                </c:pt>
                <c:pt idx="42">
                  <c:v>450</c:v>
                </c:pt>
                <c:pt idx="43">
                  <c:v>445</c:v>
                </c:pt>
                <c:pt idx="44">
                  <c:v>440</c:v>
                </c:pt>
                <c:pt idx="45">
                  <c:v>435</c:v>
                </c:pt>
                <c:pt idx="46">
                  <c:v>430</c:v>
                </c:pt>
                <c:pt idx="47">
                  <c:v>425</c:v>
                </c:pt>
                <c:pt idx="48">
                  <c:v>420</c:v>
                </c:pt>
                <c:pt idx="49">
                  <c:v>415</c:v>
                </c:pt>
                <c:pt idx="50">
                  <c:v>410</c:v>
                </c:pt>
                <c:pt idx="51">
                  <c:v>405</c:v>
                </c:pt>
                <c:pt idx="52">
                  <c:v>400</c:v>
                </c:pt>
                <c:pt idx="53">
                  <c:v>395</c:v>
                </c:pt>
                <c:pt idx="54">
                  <c:v>390</c:v>
                </c:pt>
                <c:pt idx="55">
                  <c:v>385</c:v>
                </c:pt>
                <c:pt idx="56">
                  <c:v>380</c:v>
                </c:pt>
                <c:pt idx="57">
                  <c:v>375</c:v>
                </c:pt>
                <c:pt idx="58">
                  <c:v>370</c:v>
                </c:pt>
                <c:pt idx="59">
                  <c:v>365</c:v>
                </c:pt>
                <c:pt idx="60">
                  <c:v>360</c:v>
                </c:pt>
                <c:pt idx="61">
                  <c:v>355</c:v>
                </c:pt>
                <c:pt idx="62">
                  <c:v>350</c:v>
                </c:pt>
                <c:pt idx="63">
                  <c:v>345</c:v>
                </c:pt>
                <c:pt idx="64">
                  <c:v>340</c:v>
                </c:pt>
                <c:pt idx="65">
                  <c:v>335</c:v>
                </c:pt>
                <c:pt idx="66">
                  <c:v>330</c:v>
                </c:pt>
                <c:pt idx="67">
                  <c:v>325</c:v>
                </c:pt>
                <c:pt idx="68">
                  <c:v>320</c:v>
                </c:pt>
                <c:pt idx="69">
                  <c:v>315</c:v>
                </c:pt>
                <c:pt idx="70">
                  <c:v>310</c:v>
                </c:pt>
                <c:pt idx="71">
                  <c:v>305</c:v>
                </c:pt>
                <c:pt idx="72">
                  <c:v>300</c:v>
                </c:pt>
                <c:pt idx="73">
                  <c:v>295</c:v>
                </c:pt>
                <c:pt idx="74">
                  <c:v>290</c:v>
                </c:pt>
                <c:pt idx="75">
                  <c:v>285</c:v>
                </c:pt>
                <c:pt idx="76">
                  <c:v>280</c:v>
                </c:pt>
                <c:pt idx="77">
                  <c:v>275</c:v>
                </c:pt>
                <c:pt idx="78">
                  <c:v>270</c:v>
                </c:pt>
                <c:pt idx="79">
                  <c:v>265</c:v>
                </c:pt>
                <c:pt idx="80">
                  <c:v>260</c:v>
                </c:pt>
                <c:pt idx="81">
                  <c:v>255</c:v>
                </c:pt>
                <c:pt idx="82">
                  <c:v>250</c:v>
                </c:pt>
                <c:pt idx="83">
                  <c:v>245</c:v>
                </c:pt>
                <c:pt idx="84">
                  <c:v>240</c:v>
                </c:pt>
                <c:pt idx="85">
                  <c:v>235</c:v>
                </c:pt>
                <c:pt idx="86">
                  <c:v>230</c:v>
                </c:pt>
                <c:pt idx="87">
                  <c:v>225</c:v>
                </c:pt>
                <c:pt idx="88">
                  <c:v>220</c:v>
                </c:pt>
                <c:pt idx="89">
                  <c:v>215</c:v>
                </c:pt>
                <c:pt idx="90">
                  <c:v>210</c:v>
                </c:pt>
                <c:pt idx="91">
                  <c:v>205</c:v>
                </c:pt>
                <c:pt idx="92">
                  <c:v>200</c:v>
                </c:pt>
                <c:pt idx="93">
                  <c:v>195</c:v>
                </c:pt>
                <c:pt idx="94">
                  <c:v>190</c:v>
                </c:pt>
                <c:pt idx="95">
                  <c:v>185</c:v>
                </c:pt>
                <c:pt idx="96">
                  <c:v>180</c:v>
                </c:pt>
                <c:pt idx="97">
                  <c:v>175</c:v>
                </c:pt>
                <c:pt idx="98">
                  <c:v>170</c:v>
                </c:pt>
                <c:pt idx="99">
                  <c:v>165</c:v>
                </c:pt>
                <c:pt idx="100">
                  <c:v>160</c:v>
                </c:pt>
                <c:pt idx="101">
                  <c:v>155</c:v>
                </c:pt>
                <c:pt idx="102">
                  <c:v>150</c:v>
                </c:pt>
                <c:pt idx="103">
                  <c:v>145</c:v>
                </c:pt>
                <c:pt idx="104">
                  <c:v>140</c:v>
                </c:pt>
                <c:pt idx="105">
                  <c:v>135</c:v>
                </c:pt>
                <c:pt idx="106">
                  <c:v>130</c:v>
                </c:pt>
                <c:pt idx="107">
                  <c:v>125</c:v>
                </c:pt>
                <c:pt idx="108">
                  <c:v>120</c:v>
                </c:pt>
                <c:pt idx="109">
                  <c:v>115</c:v>
                </c:pt>
                <c:pt idx="110">
                  <c:v>110</c:v>
                </c:pt>
                <c:pt idx="111">
                  <c:v>105</c:v>
                </c:pt>
                <c:pt idx="112">
                  <c:v>100</c:v>
                </c:pt>
                <c:pt idx="113">
                  <c:v>95</c:v>
                </c:pt>
                <c:pt idx="114">
                  <c:v>90</c:v>
                </c:pt>
                <c:pt idx="115">
                  <c:v>85</c:v>
                </c:pt>
                <c:pt idx="116">
                  <c:v>80</c:v>
                </c:pt>
                <c:pt idx="117">
                  <c:v>75</c:v>
                </c:pt>
                <c:pt idx="118">
                  <c:v>70</c:v>
                </c:pt>
                <c:pt idx="119">
                  <c:v>65</c:v>
                </c:pt>
                <c:pt idx="120">
                  <c:v>60</c:v>
                </c:pt>
                <c:pt idx="121">
                  <c:v>55</c:v>
                </c:pt>
                <c:pt idx="122">
                  <c:v>50</c:v>
                </c:pt>
                <c:pt idx="123">
                  <c:v>45</c:v>
                </c:pt>
                <c:pt idx="124">
                  <c:v>40</c:v>
                </c:pt>
                <c:pt idx="125">
                  <c:v>35</c:v>
                </c:pt>
                <c:pt idx="126">
                  <c:v>30</c:v>
                </c:pt>
                <c:pt idx="127">
                  <c:v>25</c:v>
                </c:pt>
                <c:pt idx="128">
                  <c:v>20</c:v>
                </c:pt>
                <c:pt idx="129">
                  <c:v>15</c:v>
                </c:pt>
                <c:pt idx="130">
                  <c:v>10</c:v>
                </c:pt>
              </c:numCache>
            </c:numRef>
          </c:cat>
          <c:val>
            <c:numRef>
              <c:f>Graph!$C$3:$C$133</c:f>
              <c:numCache>
                <c:formatCode>General</c:formatCode>
                <c:ptCount val="131"/>
                <c:pt idx="0">
                  <c:v>18.699458927693062</c:v>
                </c:pt>
                <c:pt idx="1">
                  <c:v>18.560078711105643</c:v>
                </c:pt>
                <c:pt idx="2">
                  <c:v>18.420664206642066</c:v>
                </c:pt>
                <c:pt idx="3">
                  <c:v>18.281215401648421</c:v>
                </c:pt>
                <c:pt idx="4">
                  <c:v>18.141732283464567</c:v>
                </c:pt>
                <c:pt idx="5">
                  <c:v>18.002214839424141</c:v>
                </c:pt>
                <c:pt idx="6">
                  <c:v>17.86266305685454</c:v>
                </c:pt>
                <c:pt idx="7">
                  <c:v>17.723076923076924</c:v>
                </c:pt>
                <c:pt idx="8">
                  <c:v>17.583456425406204</c:v>
                </c:pt>
                <c:pt idx="9">
                  <c:v>17.443801551151051</c:v>
                </c:pt>
                <c:pt idx="10">
                  <c:v>17.30411228761389</c:v>
                </c:pt>
                <c:pt idx="11">
                  <c:v>17.164388622090879</c:v>
                </c:pt>
                <c:pt idx="12">
                  <c:v>17.024630541871922</c:v>
                </c:pt>
                <c:pt idx="13">
                  <c:v>16.884838034240669</c:v>
                </c:pt>
                <c:pt idx="14">
                  <c:v>16.745011086474499</c:v>
                </c:pt>
                <c:pt idx="15">
                  <c:v>16.605149685844523</c:v>
                </c:pt>
                <c:pt idx="16">
                  <c:v>16.465253819615572</c:v>
                </c:pt>
                <c:pt idx="17">
                  <c:v>16.325323475046211</c:v>
                </c:pt>
                <c:pt idx="18">
                  <c:v>16.18535863938871</c:v>
                </c:pt>
                <c:pt idx="19">
                  <c:v>16.045359299889068</c:v>
                </c:pt>
                <c:pt idx="20">
                  <c:v>15.905325443786982</c:v>
                </c:pt>
                <c:pt idx="21">
                  <c:v>15.765257058315866</c:v>
                </c:pt>
                <c:pt idx="22">
                  <c:v>15.625154130702835</c:v>
                </c:pt>
                <c:pt idx="23">
                  <c:v>15.485016648168701</c:v>
                </c:pt>
                <c:pt idx="24">
                  <c:v>15.344844597927972</c:v>
                </c:pt>
                <c:pt idx="25">
                  <c:v>15.204637967188848</c:v>
                </c:pt>
                <c:pt idx="26">
                  <c:v>15.064396743153219</c:v>
                </c:pt>
                <c:pt idx="27">
                  <c:v>14.924120913016656</c:v>
                </c:pt>
                <c:pt idx="28">
                  <c:v>14.783810463968411</c:v>
                </c:pt>
                <c:pt idx="29">
                  <c:v>14.643465383191412</c:v>
                </c:pt>
                <c:pt idx="30">
                  <c:v>14.503085657862256</c:v>
                </c:pt>
                <c:pt idx="31">
                  <c:v>14.362671275151216</c:v>
                </c:pt>
                <c:pt idx="32">
                  <c:v>14.222222222222221</c:v>
                </c:pt>
                <c:pt idx="33">
                  <c:v>14.081738486232869</c:v>
                </c:pt>
                <c:pt idx="34">
                  <c:v>13.941220054334403</c:v>
                </c:pt>
                <c:pt idx="35">
                  <c:v>13.80066691367173</c:v>
                </c:pt>
                <c:pt idx="36">
                  <c:v>13.6600790513834</c:v>
                </c:pt>
                <c:pt idx="37">
                  <c:v>13.519456454601604</c:v>
                </c:pt>
                <c:pt idx="38">
                  <c:v>13.378799110452187</c:v>
                </c:pt>
                <c:pt idx="39">
                  <c:v>13.238107006054616</c:v>
                </c:pt>
                <c:pt idx="40">
                  <c:v>13.097380128521996</c:v>
                </c:pt>
                <c:pt idx="41">
                  <c:v>12.956618464961068</c:v>
                </c:pt>
                <c:pt idx="42">
                  <c:v>12.815822002472189</c:v>
                </c:pt>
                <c:pt idx="43">
                  <c:v>12.674990728149337</c:v>
                </c:pt>
                <c:pt idx="44">
                  <c:v>12.53412462908012</c:v>
                </c:pt>
                <c:pt idx="45">
                  <c:v>12.393223692345741</c:v>
                </c:pt>
                <c:pt idx="46">
                  <c:v>12.252287905021024</c:v>
                </c:pt>
                <c:pt idx="47">
                  <c:v>12.111317254174397</c:v>
                </c:pt>
                <c:pt idx="48">
                  <c:v>11.970311726867887</c:v>
                </c:pt>
                <c:pt idx="49">
                  <c:v>11.82927131015712</c:v>
                </c:pt>
                <c:pt idx="50">
                  <c:v>11.688195991091314</c:v>
                </c:pt>
                <c:pt idx="51">
                  <c:v>11.547085756713278</c:v>
                </c:pt>
                <c:pt idx="52">
                  <c:v>11.405940594059405</c:v>
                </c:pt>
                <c:pt idx="53">
                  <c:v>11.264760490159674</c:v>
                </c:pt>
                <c:pt idx="54">
                  <c:v>11.123545432037632</c:v>
                </c:pt>
                <c:pt idx="55">
                  <c:v>10.982295406710412</c:v>
                </c:pt>
                <c:pt idx="56">
                  <c:v>10.841010401188708</c:v>
                </c:pt>
                <c:pt idx="57">
                  <c:v>10.699690402476779</c:v>
                </c:pt>
                <c:pt idx="58">
                  <c:v>10.558335397572455</c:v>
                </c:pt>
                <c:pt idx="59">
                  <c:v>10.416945373467113</c:v>
                </c:pt>
                <c:pt idx="60">
                  <c:v>10.275520317145688</c:v>
                </c:pt>
                <c:pt idx="61">
                  <c:v>10.134060215586668</c:v>
                </c:pt>
                <c:pt idx="62">
                  <c:v>9.992565055762082</c:v>
                </c:pt>
                <c:pt idx="63">
                  <c:v>9.8510348246375017</c:v>
                </c:pt>
                <c:pt idx="64">
                  <c:v>9.7094695091720382</c:v>
                </c:pt>
                <c:pt idx="65">
                  <c:v>9.5678690963183328</c:v>
                </c:pt>
                <c:pt idx="66">
                  <c:v>9.4262335730225626</c:v>
                </c:pt>
                <c:pt idx="67">
                  <c:v>9.2845629262244262</c:v>
                </c:pt>
                <c:pt idx="68">
                  <c:v>9.1428571428571423</c:v>
                </c:pt>
                <c:pt idx="69">
                  <c:v>9.0011162098474511</c:v>
                </c:pt>
                <c:pt idx="70">
                  <c:v>8.8593401141156036</c:v>
                </c:pt>
                <c:pt idx="71">
                  <c:v>8.7175288425753639</c:v>
                </c:pt>
                <c:pt idx="72">
                  <c:v>8.5756823821339943</c:v>
                </c:pt>
                <c:pt idx="73">
                  <c:v>8.4338007196922682</c:v>
                </c:pt>
                <c:pt idx="74">
                  <c:v>8.2918838421444523</c:v>
                </c:pt>
                <c:pt idx="75">
                  <c:v>8.1499317363783046</c:v>
                </c:pt>
                <c:pt idx="76">
                  <c:v>8.0079443892750746</c:v>
                </c:pt>
                <c:pt idx="77">
                  <c:v>7.8659217877094969</c:v>
                </c:pt>
                <c:pt idx="78">
                  <c:v>7.7238639185497888</c:v>
                </c:pt>
                <c:pt idx="79">
                  <c:v>7.581770768657643</c:v>
                </c:pt>
                <c:pt idx="80">
                  <c:v>7.4396423248882266</c:v>
                </c:pt>
                <c:pt idx="81">
                  <c:v>7.2974785740901744</c:v>
                </c:pt>
                <c:pt idx="82">
                  <c:v>7.1552795031055902</c:v>
                </c:pt>
                <c:pt idx="83">
                  <c:v>7.0130450987700339</c:v>
                </c:pt>
                <c:pt idx="84">
                  <c:v>6.8707753479125255</c:v>
                </c:pt>
                <c:pt idx="85">
                  <c:v>6.7284702373555367</c:v>
                </c:pt>
                <c:pt idx="86">
                  <c:v>6.5861297539149888</c:v>
                </c:pt>
                <c:pt idx="87">
                  <c:v>6.4437538844002491</c:v>
                </c:pt>
                <c:pt idx="88">
                  <c:v>6.3013426156141223</c:v>
                </c:pt>
                <c:pt idx="89">
                  <c:v>6.158895934352854</c:v>
                </c:pt>
                <c:pt idx="90">
                  <c:v>6.0164138274061179</c:v>
                </c:pt>
                <c:pt idx="91">
                  <c:v>5.8738962815570206</c:v>
                </c:pt>
                <c:pt idx="92">
                  <c:v>5.7313432835820892</c:v>
                </c:pt>
                <c:pt idx="93">
                  <c:v>5.5887548202512747</c:v>
                </c:pt>
                <c:pt idx="94">
                  <c:v>5.446130878327943</c:v>
                </c:pt>
                <c:pt idx="95">
                  <c:v>5.3034714445688689</c:v>
                </c:pt>
                <c:pt idx="96">
                  <c:v>5.1607765057242405</c:v>
                </c:pt>
                <c:pt idx="97">
                  <c:v>5.0180460485376477</c:v>
                </c:pt>
                <c:pt idx="98">
                  <c:v>4.8752800597460793</c:v>
                </c:pt>
                <c:pt idx="99">
                  <c:v>4.7324785260799205</c:v>
                </c:pt>
                <c:pt idx="100">
                  <c:v>4.5896414342629486</c:v>
                </c:pt>
                <c:pt idx="101">
                  <c:v>4.4467687710123274</c:v>
                </c:pt>
                <c:pt idx="102">
                  <c:v>4.3038605230386047</c:v>
                </c:pt>
                <c:pt idx="103">
                  <c:v>4.1609166770457087</c:v>
                </c:pt>
                <c:pt idx="104">
                  <c:v>4.0179372197309418</c:v>
                </c:pt>
                <c:pt idx="105">
                  <c:v>3.8749221377849756</c:v>
                </c:pt>
                <c:pt idx="106">
                  <c:v>3.7318714178918517</c:v>
                </c:pt>
                <c:pt idx="107">
                  <c:v>3.5887850467289719</c:v>
                </c:pt>
                <c:pt idx="108">
                  <c:v>3.4456630109670989</c:v>
                </c:pt>
                <c:pt idx="109">
                  <c:v>3.3025052972703475</c:v>
                </c:pt>
                <c:pt idx="110">
                  <c:v>3.1593118922961856</c:v>
                </c:pt>
                <c:pt idx="111">
                  <c:v>3.0160827826954244</c:v>
                </c:pt>
                <c:pt idx="112">
                  <c:v>2.8728179551122195</c:v>
                </c:pt>
                <c:pt idx="113">
                  <c:v>2.7295173961840629</c:v>
                </c:pt>
                <c:pt idx="114">
                  <c:v>2.5861810925417807</c:v>
                </c:pt>
                <c:pt idx="115">
                  <c:v>2.44280903080953</c:v>
                </c:pt>
                <c:pt idx="116">
                  <c:v>2.2994011976047903</c:v>
                </c:pt>
                <c:pt idx="117">
                  <c:v>2.1559575795383652</c:v>
                </c:pt>
                <c:pt idx="118">
                  <c:v>2.0124781632143747</c:v>
                </c:pt>
                <c:pt idx="119">
                  <c:v>1.868962935230251</c:v>
                </c:pt>
                <c:pt idx="120">
                  <c:v>1.725411882176735</c:v>
                </c:pt>
                <c:pt idx="121">
                  <c:v>1.581824990637873</c:v>
                </c:pt>
                <c:pt idx="122">
                  <c:v>1.4382022471910112</c:v>
                </c:pt>
                <c:pt idx="123">
                  <c:v>1.2945436384067923</c:v>
                </c:pt>
                <c:pt idx="124">
                  <c:v>1.150849150849151</c:v>
                </c:pt>
                <c:pt idx="125">
                  <c:v>1.0071187710753091</c:v>
                </c:pt>
                <c:pt idx="126">
                  <c:v>0.86335248563577327</c:v>
                </c:pt>
                <c:pt idx="127">
                  <c:v>0.7195502810743285</c:v>
                </c:pt>
                <c:pt idx="128">
                  <c:v>0.57571214392803594</c:v>
                </c:pt>
                <c:pt idx="129">
                  <c:v>0.4318380607272273</c:v>
                </c:pt>
                <c:pt idx="130">
                  <c:v>0.28792801799550111</c:v>
                </c:pt>
              </c:numCache>
            </c:numRef>
          </c:val>
          <c:smooth val="0"/>
          <c:extLst>
            <c:ext xmlns:c16="http://schemas.microsoft.com/office/drawing/2014/chart" uri="{C3380CC4-5D6E-409C-BE32-E72D297353CC}">
              <c16:uniqueId val="{00000001-4DB5-410F-8001-518CF75FA9DF}"/>
            </c:ext>
          </c:extLst>
        </c:ser>
        <c:dLbls>
          <c:showLegendKey val="0"/>
          <c:showVal val="0"/>
          <c:showCatName val="0"/>
          <c:showSerName val="0"/>
          <c:showPercent val="0"/>
          <c:showBubbleSize val="0"/>
        </c:dLbls>
        <c:smooth val="0"/>
        <c:axId val="449740336"/>
        <c:axId val="462543224"/>
      </c:lineChart>
      <c:catAx>
        <c:axId val="44974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462543224"/>
        <c:crosses val="autoZero"/>
        <c:auto val="1"/>
        <c:lblAlgn val="ctr"/>
        <c:lblOffset val="100"/>
        <c:noMultiLvlLbl val="0"/>
      </c:catAx>
      <c:valAx>
        <c:axId val="462543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449740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430530</xdr:colOff>
      <xdr:row>2</xdr:row>
      <xdr:rowOff>34290</xdr:rowOff>
    </xdr:from>
    <xdr:to>
      <xdr:col>15</xdr:col>
      <xdr:colOff>312420</xdr:colOff>
      <xdr:row>29</xdr:row>
      <xdr:rowOff>152400</xdr:rowOff>
    </xdr:to>
    <xdr:graphicFrame macro="">
      <xdr:nvGraphicFramePr>
        <xdr:cNvPr id="2" name="Chart 1">
          <a:extLst>
            <a:ext uri="{FF2B5EF4-FFF2-40B4-BE49-F238E27FC236}">
              <a16:creationId xmlns:a16="http://schemas.microsoft.com/office/drawing/2014/main" id="{E7C67803-3378-44B1-BDFE-93F90FB8A5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CF362-57A8-41E9-B80F-B52BC9767EEC}">
  <dimension ref="A1:N45"/>
  <sheetViews>
    <sheetView tabSelected="1" topLeftCell="A7" workbookViewId="0">
      <selection activeCell="H45" sqref="H45"/>
    </sheetView>
  </sheetViews>
  <sheetFormatPr defaultRowHeight="14.4" x14ac:dyDescent="0.3"/>
  <cols>
    <col min="1" max="1" width="11.21875" customWidth="1"/>
    <col min="2" max="2" width="12.6640625" bestFit="1" customWidth="1"/>
    <col min="3" max="3" width="10" bestFit="1" customWidth="1"/>
    <col min="4" max="4" width="12" bestFit="1" customWidth="1"/>
    <col min="5" max="5" width="7.5546875" bestFit="1" customWidth="1"/>
    <col min="6" max="6" width="10.21875" bestFit="1" customWidth="1"/>
    <col min="7" max="7" width="12.77734375" bestFit="1" customWidth="1"/>
    <col min="8" max="9" width="12" bestFit="1" customWidth="1"/>
    <col min="10" max="11" width="11.77734375" bestFit="1" customWidth="1"/>
  </cols>
  <sheetData>
    <row r="1" spans="1:14" s="30" customFormat="1" ht="18" x14ac:dyDescent="0.35">
      <c r="A1" s="29" t="s">
        <v>23</v>
      </c>
    </row>
    <row r="2" spans="1:14" s="31" customFormat="1" x14ac:dyDescent="0.3">
      <c r="A2" s="31" t="s">
        <v>25</v>
      </c>
    </row>
    <row r="3" spans="1:14" s="32" customFormat="1" x14ac:dyDescent="0.3">
      <c r="A3" s="32" t="s">
        <v>24</v>
      </c>
    </row>
    <row r="4" spans="1:14" s="31" customFormat="1" x14ac:dyDescent="0.3"/>
    <row r="5" spans="1:14" s="31" customFormat="1" ht="14.4" customHeight="1" x14ac:dyDescent="0.3">
      <c r="A5" s="37" t="s">
        <v>26</v>
      </c>
      <c r="B5" s="37"/>
      <c r="C5" s="37"/>
      <c r="D5" s="37"/>
      <c r="E5" s="37"/>
      <c r="F5" s="37"/>
      <c r="G5" s="37"/>
      <c r="H5" s="37"/>
      <c r="I5" s="37"/>
      <c r="J5" s="37"/>
      <c r="K5" s="37"/>
      <c r="L5" s="37"/>
      <c r="M5" s="37"/>
    </row>
    <row r="6" spans="1:14" s="31" customFormat="1" x14ac:dyDescent="0.3">
      <c r="A6" s="37"/>
      <c r="B6" s="37"/>
      <c r="C6" s="37"/>
      <c r="D6" s="37"/>
      <c r="E6" s="37"/>
      <c r="F6" s="37"/>
      <c r="G6" s="37"/>
      <c r="H6" s="37"/>
      <c r="I6" s="37"/>
      <c r="J6" s="37"/>
      <c r="K6" s="37"/>
      <c r="L6" s="37"/>
      <c r="M6" s="37"/>
    </row>
    <row r="7" spans="1:14" s="31" customFormat="1" x14ac:dyDescent="0.3">
      <c r="A7" s="37"/>
      <c r="B7" s="37"/>
      <c r="C7" s="37"/>
      <c r="D7" s="37"/>
      <c r="E7" s="37"/>
      <c r="F7" s="37"/>
      <c r="G7" s="37"/>
      <c r="H7" s="37"/>
      <c r="I7" s="37"/>
      <c r="J7" s="37"/>
      <c r="K7" s="37"/>
      <c r="L7" s="37"/>
      <c r="M7" s="37"/>
    </row>
    <row r="8" spans="1:14" s="31" customFormat="1" x14ac:dyDescent="0.3">
      <c r="A8" s="27"/>
      <c r="B8" s="27"/>
      <c r="C8" s="27"/>
      <c r="D8" s="27"/>
      <c r="E8" s="27"/>
      <c r="F8" s="27"/>
      <c r="G8" s="27"/>
      <c r="H8" s="27"/>
      <c r="I8" s="27"/>
      <c r="J8" s="27"/>
      <c r="K8" s="27"/>
    </row>
    <row r="9" spans="1:14" s="30" customFormat="1" x14ac:dyDescent="0.3">
      <c r="A9" s="38" t="s">
        <v>28</v>
      </c>
      <c r="B9" s="38"/>
      <c r="C9" s="38"/>
      <c r="D9" s="38"/>
      <c r="E9" s="38"/>
      <c r="F9" s="38"/>
      <c r="G9" s="38"/>
      <c r="H9" s="38"/>
      <c r="I9" s="38"/>
      <c r="J9" s="38"/>
      <c r="K9" s="38"/>
      <c r="L9" s="38"/>
      <c r="M9" s="38"/>
      <c r="N9" s="31"/>
    </row>
    <row r="10" spans="1:14" s="30" customFormat="1" x14ac:dyDescent="0.3">
      <c r="A10" s="38" t="s">
        <v>29</v>
      </c>
      <c r="B10" s="38"/>
      <c r="C10" s="38"/>
      <c r="D10" s="38"/>
      <c r="E10" s="38"/>
      <c r="F10" s="38"/>
      <c r="G10" s="38"/>
      <c r="H10" s="38"/>
      <c r="I10" s="38"/>
      <c r="J10" s="38"/>
      <c r="K10" s="38"/>
      <c r="L10" s="38"/>
      <c r="M10" s="38"/>
    </row>
    <row r="12" spans="1:14" ht="14.4" customHeight="1" x14ac:dyDescent="0.3">
      <c r="A12" t="s">
        <v>0</v>
      </c>
      <c r="B12">
        <v>8</v>
      </c>
      <c r="D12" s="28"/>
      <c r="E12" s="28"/>
      <c r="F12" s="28"/>
      <c r="G12" s="28"/>
      <c r="H12" s="28"/>
      <c r="I12" s="28"/>
      <c r="J12" s="28"/>
      <c r="K12" s="28"/>
      <c r="L12" s="28"/>
      <c r="M12" s="28"/>
      <c r="N12" s="28"/>
    </row>
    <row r="13" spans="1:14" x14ac:dyDescent="0.3">
      <c r="A13" t="s">
        <v>1</v>
      </c>
      <c r="B13">
        <v>41.4</v>
      </c>
      <c r="D13" s="28"/>
      <c r="E13" s="28"/>
      <c r="F13" s="28"/>
      <c r="G13" s="28"/>
      <c r="H13" s="28"/>
      <c r="I13" s="28"/>
      <c r="J13" s="28"/>
      <c r="K13" s="28"/>
      <c r="L13" s="28"/>
      <c r="M13" s="28"/>
      <c r="N13" s="28"/>
    </row>
    <row r="14" spans="1:14" ht="15" thickBot="1" x14ac:dyDescent="0.35">
      <c r="D14" s="7"/>
      <c r="E14" s="7"/>
      <c r="F14" s="7"/>
      <c r="G14" s="7"/>
      <c r="H14" s="7"/>
      <c r="I14" s="7"/>
      <c r="J14" s="7"/>
      <c r="K14" s="7"/>
      <c r="L14" s="7"/>
      <c r="M14" s="7"/>
      <c r="N14" s="7"/>
    </row>
    <row r="15" spans="1:14" x14ac:dyDescent="0.3">
      <c r="A15" s="1" t="s">
        <v>19</v>
      </c>
      <c r="B15" s="36">
        <v>17500</v>
      </c>
      <c r="C15" s="2">
        <f>1/B15*1000000</f>
        <v>57.142857142857139</v>
      </c>
      <c r="D15" s="3"/>
      <c r="E15" s="3"/>
      <c r="F15" s="3"/>
      <c r="G15" s="3"/>
      <c r="H15" s="3"/>
      <c r="I15" s="3"/>
      <c r="J15" s="3"/>
      <c r="K15" s="3"/>
      <c r="L15" s="4"/>
      <c r="M15" s="7"/>
      <c r="N15" s="7"/>
    </row>
    <row r="16" spans="1:14" x14ac:dyDescent="0.3">
      <c r="A16" s="5"/>
      <c r="B16" s="6"/>
      <c r="C16" s="6" t="s">
        <v>8</v>
      </c>
      <c r="D16" s="6" t="s">
        <v>8</v>
      </c>
      <c r="E16" s="6" t="s">
        <v>4</v>
      </c>
      <c r="F16" s="6" t="s">
        <v>4</v>
      </c>
      <c r="G16" s="7" t="s">
        <v>12</v>
      </c>
      <c r="H16" s="8"/>
      <c r="I16" s="8"/>
      <c r="J16" s="6" t="s">
        <v>7</v>
      </c>
      <c r="K16" s="6" t="s">
        <v>7</v>
      </c>
      <c r="L16" s="9"/>
      <c r="M16" s="6"/>
      <c r="N16" s="6"/>
    </row>
    <row r="17" spans="1:14" x14ac:dyDescent="0.3">
      <c r="A17" s="5"/>
      <c r="B17" s="6" t="s">
        <v>16</v>
      </c>
      <c r="C17" s="6" t="s">
        <v>2</v>
      </c>
      <c r="D17" s="6" t="s">
        <v>3</v>
      </c>
      <c r="E17" s="6" t="s">
        <v>17</v>
      </c>
      <c r="F17" s="6" t="s">
        <v>18</v>
      </c>
      <c r="G17" s="6" t="s">
        <v>15</v>
      </c>
      <c r="H17" s="10"/>
      <c r="I17" s="10"/>
      <c r="J17" s="6" t="s">
        <v>6</v>
      </c>
      <c r="K17" s="6" t="s">
        <v>5</v>
      </c>
      <c r="L17" s="9"/>
      <c r="M17" s="6"/>
      <c r="N17" s="6"/>
    </row>
    <row r="18" spans="1:14" x14ac:dyDescent="0.3">
      <c r="A18" s="5"/>
      <c r="B18" s="6">
        <v>1</v>
      </c>
      <c r="C18" s="6">
        <f>B18*$B$13/60</f>
        <v>0.69</v>
      </c>
      <c r="D18" s="11">
        <f>TRUNC(C18*$B$12)</f>
        <v>5</v>
      </c>
      <c r="E18" s="11">
        <f>TRUNC($B$15/D18)</f>
        <v>3500</v>
      </c>
      <c r="F18" s="11">
        <f>TRUNC($B$15/D18/6)</f>
        <v>583</v>
      </c>
      <c r="G18" s="12">
        <f>TRUNC(2*256/TRUNC($E18+1))</f>
        <v>0</v>
      </c>
      <c r="H18" s="13"/>
      <c r="I18" s="13"/>
      <c r="J18" s="34">
        <f t="shared" ref="J18:J29" si="0">360/E18</f>
        <v>0.10285714285714286</v>
      </c>
      <c r="K18" s="15">
        <f t="shared" ref="K18:K29" si="1">256/E18</f>
        <v>7.3142857142857148E-2</v>
      </c>
      <c r="L18" s="9"/>
      <c r="M18" s="6"/>
      <c r="N18" s="6"/>
    </row>
    <row r="19" spans="1:14" x14ac:dyDescent="0.3">
      <c r="A19" s="5"/>
      <c r="B19" s="6">
        <v>5</v>
      </c>
      <c r="C19" s="6">
        <f t="shared" ref="C19:C29" si="2">B19*$B$13/60</f>
        <v>3.45</v>
      </c>
      <c r="D19" s="11">
        <f t="shared" ref="D19:D29" si="3">TRUNC(C19*$B$12)</f>
        <v>27</v>
      </c>
      <c r="E19" s="11">
        <f t="shared" ref="E19:E29" si="4">TRUNC($B$15/D19)</f>
        <v>648</v>
      </c>
      <c r="F19" s="11">
        <f t="shared" ref="F19:F29" si="5">TRUNC($B$15/D19/6)</f>
        <v>108</v>
      </c>
      <c r="G19" s="12">
        <f t="shared" ref="G19:G29" si="6">TRUNC(2*256/TRUNC($E19+1))</f>
        <v>0</v>
      </c>
      <c r="H19" s="13"/>
      <c r="I19" s="13"/>
      <c r="J19" s="34">
        <f t="shared" si="0"/>
        <v>0.55555555555555558</v>
      </c>
      <c r="K19" s="15">
        <f t="shared" si="1"/>
        <v>0.39506172839506171</v>
      </c>
      <c r="L19" s="9"/>
      <c r="M19" s="6"/>
      <c r="N19" s="6"/>
    </row>
    <row r="20" spans="1:14" x14ac:dyDescent="0.3">
      <c r="A20" s="5"/>
      <c r="B20" s="6">
        <v>10</v>
      </c>
      <c r="C20" s="6">
        <f t="shared" si="2"/>
        <v>6.9</v>
      </c>
      <c r="D20" s="11">
        <f t="shared" si="3"/>
        <v>55</v>
      </c>
      <c r="E20" s="11">
        <f t="shared" si="4"/>
        <v>318</v>
      </c>
      <c r="F20" s="11">
        <f t="shared" si="5"/>
        <v>53</v>
      </c>
      <c r="G20" s="12">
        <f t="shared" si="6"/>
        <v>1</v>
      </c>
      <c r="H20" s="13"/>
      <c r="I20" s="13"/>
      <c r="J20" s="34">
        <f t="shared" si="0"/>
        <v>1.1320754716981132</v>
      </c>
      <c r="K20" s="15">
        <f t="shared" si="1"/>
        <v>0.80503144654088055</v>
      </c>
      <c r="L20" s="9"/>
      <c r="M20" s="6"/>
      <c r="N20" s="6"/>
    </row>
    <row r="21" spans="1:14" x14ac:dyDescent="0.3">
      <c r="A21" s="5">
        <f>E21/17.5*40</f>
        <v>242.28571428571428</v>
      </c>
      <c r="B21" s="6">
        <v>30</v>
      </c>
      <c r="C21" s="6">
        <f t="shared" si="2"/>
        <v>20.7</v>
      </c>
      <c r="D21" s="11">
        <f t="shared" si="3"/>
        <v>165</v>
      </c>
      <c r="E21" s="11">
        <f t="shared" si="4"/>
        <v>106</v>
      </c>
      <c r="F21" s="11">
        <f t="shared" si="5"/>
        <v>17</v>
      </c>
      <c r="G21" s="12">
        <f t="shared" si="6"/>
        <v>4</v>
      </c>
      <c r="H21" s="13"/>
      <c r="I21" s="13"/>
      <c r="J21" s="34">
        <f t="shared" si="0"/>
        <v>3.3962264150943398</v>
      </c>
      <c r="K21" s="15">
        <f t="shared" si="1"/>
        <v>2.4150943396226414</v>
      </c>
      <c r="L21" s="9"/>
      <c r="M21" s="6"/>
      <c r="N21" s="6"/>
    </row>
    <row r="22" spans="1:14" x14ac:dyDescent="0.3">
      <c r="A22" s="5"/>
      <c r="B22" s="26">
        <v>40</v>
      </c>
      <c r="C22" s="6">
        <f t="shared" ref="C22" si="7">B22*$B$13/60</f>
        <v>27.6</v>
      </c>
      <c r="D22" s="11">
        <f t="shared" ref="D22" si="8">TRUNC(C22*$B$12)</f>
        <v>220</v>
      </c>
      <c r="E22" s="11">
        <f t="shared" ref="E22" si="9">TRUNC($B$15/D22)</f>
        <v>79</v>
      </c>
      <c r="F22" s="11">
        <f t="shared" ref="F22" si="10">TRUNC($B$15/D22/6)</f>
        <v>13</v>
      </c>
      <c r="G22" s="12">
        <f t="shared" si="6"/>
        <v>6</v>
      </c>
      <c r="H22" s="13"/>
      <c r="I22" s="13"/>
      <c r="J22" s="34">
        <f t="shared" si="0"/>
        <v>4.556962025316456</v>
      </c>
      <c r="K22" s="15">
        <f t="shared" si="1"/>
        <v>3.240506329113924</v>
      </c>
      <c r="L22" s="9"/>
      <c r="M22" s="6"/>
      <c r="N22" s="6"/>
    </row>
    <row r="23" spans="1:14" x14ac:dyDescent="0.3">
      <c r="A23" s="5"/>
      <c r="B23" s="6">
        <v>60</v>
      </c>
      <c r="C23" s="6">
        <f t="shared" si="2"/>
        <v>41.4</v>
      </c>
      <c r="D23" s="11">
        <f t="shared" si="3"/>
        <v>331</v>
      </c>
      <c r="E23" s="11">
        <f t="shared" si="4"/>
        <v>52</v>
      </c>
      <c r="F23" s="11">
        <f t="shared" si="5"/>
        <v>8</v>
      </c>
      <c r="G23" s="12">
        <f t="shared" si="6"/>
        <v>9</v>
      </c>
      <c r="H23" s="13"/>
      <c r="I23" s="13"/>
      <c r="J23" s="34">
        <f t="shared" si="0"/>
        <v>6.9230769230769234</v>
      </c>
      <c r="K23" s="15">
        <f t="shared" si="1"/>
        <v>4.9230769230769234</v>
      </c>
      <c r="L23" s="9"/>
      <c r="M23" s="6"/>
      <c r="N23" s="6"/>
    </row>
    <row r="24" spans="1:14" x14ac:dyDescent="0.3">
      <c r="A24" s="5"/>
      <c r="B24" s="6">
        <v>70</v>
      </c>
      <c r="C24" s="6">
        <f t="shared" si="2"/>
        <v>48.3</v>
      </c>
      <c r="D24" s="11">
        <f t="shared" si="3"/>
        <v>386</v>
      </c>
      <c r="E24" s="11">
        <f t="shared" si="4"/>
        <v>45</v>
      </c>
      <c r="F24" s="11">
        <f t="shared" si="5"/>
        <v>7</v>
      </c>
      <c r="G24" s="12">
        <f t="shared" si="6"/>
        <v>11</v>
      </c>
      <c r="H24" s="13"/>
      <c r="I24" s="13"/>
      <c r="J24" s="34">
        <f t="shared" si="0"/>
        <v>8</v>
      </c>
      <c r="K24" s="15">
        <f t="shared" si="1"/>
        <v>5.6888888888888891</v>
      </c>
      <c r="L24" s="9"/>
      <c r="M24" s="6"/>
      <c r="N24" s="6"/>
    </row>
    <row r="25" spans="1:14" x14ac:dyDescent="0.3">
      <c r="A25" s="5"/>
      <c r="B25" s="6">
        <v>80</v>
      </c>
      <c r="C25" s="6">
        <f t="shared" si="2"/>
        <v>55.2</v>
      </c>
      <c r="D25" s="11">
        <f t="shared" si="3"/>
        <v>441</v>
      </c>
      <c r="E25" s="11">
        <f t="shared" si="4"/>
        <v>39</v>
      </c>
      <c r="F25" s="11">
        <f t="shared" si="5"/>
        <v>6</v>
      </c>
      <c r="G25" s="12">
        <f t="shared" si="6"/>
        <v>12</v>
      </c>
      <c r="H25" s="13"/>
      <c r="I25" s="13"/>
      <c r="J25" s="34">
        <f t="shared" si="0"/>
        <v>9.2307692307692299</v>
      </c>
      <c r="K25" s="15">
        <f t="shared" si="1"/>
        <v>6.5641025641025639</v>
      </c>
      <c r="L25" s="9"/>
      <c r="M25" s="6"/>
      <c r="N25" s="6"/>
    </row>
    <row r="26" spans="1:14" x14ac:dyDescent="0.3">
      <c r="A26" s="5"/>
      <c r="B26" s="6">
        <v>90</v>
      </c>
      <c r="C26" s="6">
        <f t="shared" si="2"/>
        <v>62.1</v>
      </c>
      <c r="D26" s="11">
        <f t="shared" si="3"/>
        <v>496</v>
      </c>
      <c r="E26" s="11">
        <f t="shared" si="4"/>
        <v>35</v>
      </c>
      <c r="F26" s="11">
        <f t="shared" si="5"/>
        <v>5</v>
      </c>
      <c r="G26" s="12">
        <f t="shared" si="6"/>
        <v>14</v>
      </c>
      <c r="H26" s="13"/>
      <c r="I26" s="13"/>
      <c r="J26" s="34">
        <f t="shared" si="0"/>
        <v>10.285714285714286</v>
      </c>
      <c r="K26" s="15">
        <f t="shared" si="1"/>
        <v>7.3142857142857141</v>
      </c>
      <c r="L26" s="9"/>
      <c r="M26" s="6"/>
      <c r="N26" s="6"/>
    </row>
    <row r="27" spans="1:14" x14ac:dyDescent="0.3">
      <c r="A27" s="5"/>
      <c r="B27" s="6">
        <v>100</v>
      </c>
      <c r="C27" s="6">
        <f t="shared" si="2"/>
        <v>69</v>
      </c>
      <c r="D27" s="11">
        <f t="shared" si="3"/>
        <v>552</v>
      </c>
      <c r="E27" s="11">
        <f t="shared" si="4"/>
        <v>31</v>
      </c>
      <c r="F27" s="11">
        <f t="shared" si="5"/>
        <v>5</v>
      </c>
      <c r="G27" s="12">
        <f t="shared" si="6"/>
        <v>16</v>
      </c>
      <c r="H27" s="13"/>
      <c r="I27" s="13"/>
      <c r="J27" s="34">
        <f t="shared" si="0"/>
        <v>11.612903225806452</v>
      </c>
      <c r="K27" s="15">
        <f t="shared" si="1"/>
        <v>8.258064516129032</v>
      </c>
      <c r="L27" s="9"/>
      <c r="M27" s="6"/>
      <c r="N27" s="6"/>
    </row>
    <row r="28" spans="1:14" x14ac:dyDescent="0.3">
      <c r="A28" s="5"/>
      <c r="B28" s="6">
        <v>110</v>
      </c>
      <c r="C28" s="6">
        <f t="shared" si="2"/>
        <v>75.900000000000006</v>
      </c>
      <c r="D28" s="11">
        <f t="shared" si="3"/>
        <v>607</v>
      </c>
      <c r="E28" s="11">
        <f t="shared" si="4"/>
        <v>28</v>
      </c>
      <c r="F28" s="11">
        <f t="shared" si="5"/>
        <v>4</v>
      </c>
      <c r="G28" s="12">
        <f t="shared" si="6"/>
        <v>17</v>
      </c>
      <c r="H28" s="13"/>
      <c r="I28" s="13"/>
      <c r="J28" s="34">
        <f t="shared" si="0"/>
        <v>12.857142857142858</v>
      </c>
      <c r="K28" s="15">
        <f t="shared" si="1"/>
        <v>9.1428571428571423</v>
      </c>
      <c r="L28" s="9"/>
      <c r="M28" s="6"/>
      <c r="N28" s="6"/>
    </row>
    <row r="29" spans="1:14" ht="15" thickBot="1" x14ac:dyDescent="0.35">
      <c r="A29" s="16"/>
      <c r="B29" s="17">
        <v>120</v>
      </c>
      <c r="C29" s="17">
        <f t="shared" si="2"/>
        <v>82.8</v>
      </c>
      <c r="D29" s="18">
        <f t="shared" si="3"/>
        <v>662</v>
      </c>
      <c r="E29" s="18">
        <f t="shared" si="4"/>
        <v>26</v>
      </c>
      <c r="F29" s="18">
        <f t="shared" si="5"/>
        <v>4</v>
      </c>
      <c r="G29" s="19">
        <f t="shared" si="6"/>
        <v>18</v>
      </c>
      <c r="H29" s="20"/>
      <c r="I29" s="20"/>
      <c r="J29" s="35">
        <f t="shared" si="0"/>
        <v>13.846153846153847</v>
      </c>
      <c r="K29" s="21">
        <f t="shared" si="1"/>
        <v>9.8461538461538467</v>
      </c>
      <c r="L29" s="22"/>
      <c r="M29" s="6"/>
      <c r="N29" s="6"/>
    </row>
    <row r="30" spans="1:14" ht="15" thickBot="1" x14ac:dyDescent="0.35">
      <c r="A30" s="6"/>
      <c r="B30" s="6"/>
      <c r="C30" s="6"/>
      <c r="D30" s="11"/>
      <c r="E30" s="11"/>
      <c r="F30" s="11"/>
      <c r="G30" s="12"/>
      <c r="H30" s="13"/>
      <c r="I30" s="14"/>
      <c r="J30" s="15"/>
      <c r="K30" s="15"/>
      <c r="L30" s="6"/>
      <c r="M30" s="6"/>
      <c r="N30" s="6"/>
    </row>
    <row r="31" spans="1:14" x14ac:dyDescent="0.3">
      <c r="A31" s="1" t="s">
        <v>20</v>
      </c>
      <c r="B31" s="36">
        <v>40000</v>
      </c>
      <c r="C31" s="2">
        <f>1/B31*1000000</f>
        <v>25</v>
      </c>
      <c r="D31" s="2"/>
      <c r="E31" s="33"/>
      <c r="F31" s="33"/>
      <c r="G31" s="2"/>
      <c r="H31" s="2"/>
      <c r="I31" s="2"/>
      <c r="J31" s="2"/>
      <c r="K31" s="2"/>
      <c r="L31" s="23"/>
      <c r="M31" s="6"/>
    </row>
    <row r="32" spans="1:14" x14ac:dyDescent="0.3">
      <c r="A32" s="5"/>
      <c r="B32" s="6"/>
      <c r="C32" s="6" t="s">
        <v>8</v>
      </c>
      <c r="D32" s="6" t="s">
        <v>8</v>
      </c>
      <c r="E32" s="6" t="s">
        <v>4</v>
      </c>
      <c r="F32" s="6" t="s">
        <v>4</v>
      </c>
      <c r="G32" s="7" t="s">
        <v>12</v>
      </c>
      <c r="H32" s="6" t="s">
        <v>9</v>
      </c>
      <c r="I32" s="26" t="s">
        <v>13</v>
      </c>
      <c r="J32" s="6" t="s">
        <v>7</v>
      </c>
      <c r="K32" s="6" t="s">
        <v>7</v>
      </c>
      <c r="L32" s="9" t="s">
        <v>10</v>
      </c>
      <c r="M32" s="6"/>
    </row>
    <row r="33" spans="1:13" x14ac:dyDescent="0.3">
      <c r="A33" s="5"/>
      <c r="B33" s="6" t="s">
        <v>16</v>
      </c>
      <c r="C33" s="6" t="s">
        <v>2</v>
      </c>
      <c r="D33" s="6" t="s">
        <v>3</v>
      </c>
      <c r="E33" s="6" t="s">
        <v>17</v>
      </c>
      <c r="F33" s="6" t="s">
        <v>18</v>
      </c>
      <c r="G33" s="6" t="s">
        <v>22</v>
      </c>
      <c r="H33" s="6" t="s">
        <v>21</v>
      </c>
      <c r="I33" s="26" t="s">
        <v>14</v>
      </c>
      <c r="J33" s="6" t="s">
        <v>6</v>
      </c>
      <c r="K33" s="6" t="s">
        <v>5</v>
      </c>
      <c r="L33" s="9" t="s">
        <v>11</v>
      </c>
      <c r="M33" s="6"/>
    </row>
    <row r="34" spans="1:13" x14ac:dyDescent="0.3">
      <c r="A34" s="5"/>
      <c r="B34" s="6">
        <v>1</v>
      </c>
      <c r="C34" s="6">
        <f>B34*$B$13/60</f>
        <v>0.69</v>
      </c>
      <c r="D34" s="11">
        <f>TRUNC(C34*$B$12)</f>
        <v>5</v>
      </c>
      <c r="E34" s="11">
        <f>TRUNC($B$31/D34)</f>
        <v>8000</v>
      </c>
      <c r="F34" s="11">
        <f>TRUNC($B$31/D34/6)</f>
        <v>1333</v>
      </c>
      <c r="G34" s="11">
        <f>TRUNC(4*256/TRUNC($E34+1))</f>
        <v>0</v>
      </c>
      <c r="H34" s="11">
        <f>TRUNC(5*256/TRUNC($E34+1))</f>
        <v>0</v>
      </c>
      <c r="I34" s="24">
        <f>(G34+H34)/2</f>
        <v>0</v>
      </c>
      <c r="J34" s="34">
        <f t="shared" ref="J34:J40" si="11">360/E34</f>
        <v>4.4999999999999998E-2</v>
      </c>
      <c r="K34" s="15">
        <f t="shared" ref="K34:K40" si="12">256/E34</f>
        <v>3.2000000000000001E-2</v>
      </c>
      <c r="L34" s="9">
        <v>0</v>
      </c>
      <c r="M34" s="15"/>
    </row>
    <row r="35" spans="1:13" x14ac:dyDescent="0.3">
      <c r="A35" s="5"/>
      <c r="B35" s="6">
        <v>5</v>
      </c>
      <c r="C35" s="6">
        <f t="shared" ref="C35:C45" si="13">B35*$B$13/60</f>
        <v>3.45</v>
      </c>
      <c r="D35" s="11">
        <f t="shared" ref="D35:D45" si="14">TRUNC(C35*$B$12)</f>
        <v>27</v>
      </c>
      <c r="E35" s="11">
        <f t="shared" ref="E35:E45" si="15">TRUNC($B$31/D35)</f>
        <v>1481</v>
      </c>
      <c r="F35" s="11">
        <f t="shared" ref="F35:F45" si="16">TRUNC($B$31/D35/6)</f>
        <v>246</v>
      </c>
      <c r="G35" s="11">
        <f t="shared" ref="G35:G45" si="17">TRUNC(4*256/TRUNC($E35+1))</f>
        <v>0</v>
      </c>
      <c r="H35" s="11">
        <f t="shared" ref="H35:H45" si="18">TRUNC(5*256/TRUNC($E35+1))</f>
        <v>0</v>
      </c>
      <c r="I35" s="24">
        <f t="shared" ref="I35:I45" si="19">(G35+H35)/2</f>
        <v>0</v>
      </c>
      <c r="J35" s="34">
        <f t="shared" si="11"/>
        <v>0.24307900067521945</v>
      </c>
      <c r="K35" s="15">
        <f t="shared" si="12"/>
        <v>0.17285617825793384</v>
      </c>
      <c r="L35" s="9">
        <v>0</v>
      </c>
      <c r="M35" s="15"/>
    </row>
    <row r="36" spans="1:13" x14ac:dyDescent="0.3">
      <c r="A36" s="5"/>
      <c r="B36" s="6">
        <v>10</v>
      </c>
      <c r="C36" s="6">
        <f t="shared" si="13"/>
        <v>6.9</v>
      </c>
      <c r="D36" s="11">
        <f t="shared" si="14"/>
        <v>55</v>
      </c>
      <c r="E36" s="11">
        <f t="shared" si="15"/>
        <v>727</v>
      </c>
      <c r="F36" s="11">
        <f t="shared" si="16"/>
        <v>121</v>
      </c>
      <c r="G36" s="11">
        <f t="shared" si="17"/>
        <v>1</v>
      </c>
      <c r="H36" s="11">
        <f t="shared" si="18"/>
        <v>1</v>
      </c>
      <c r="I36" s="24">
        <f t="shared" si="19"/>
        <v>1</v>
      </c>
      <c r="J36" s="34">
        <f t="shared" si="11"/>
        <v>0.49518569463548828</v>
      </c>
      <c r="K36" s="15">
        <f t="shared" si="12"/>
        <v>0.35213204951856947</v>
      </c>
      <c r="L36" s="9">
        <v>0</v>
      </c>
      <c r="M36" s="15"/>
    </row>
    <row r="37" spans="1:13" x14ac:dyDescent="0.3">
      <c r="A37" s="5"/>
      <c r="B37" s="6">
        <v>30</v>
      </c>
      <c r="C37" s="6">
        <f t="shared" si="13"/>
        <v>20.7</v>
      </c>
      <c r="D37" s="11">
        <f t="shared" si="14"/>
        <v>165</v>
      </c>
      <c r="E37" s="11">
        <f t="shared" si="15"/>
        <v>242</v>
      </c>
      <c r="F37" s="11">
        <f t="shared" si="16"/>
        <v>40</v>
      </c>
      <c r="G37" s="11">
        <f t="shared" si="17"/>
        <v>4</v>
      </c>
      <c r="H37" s="11">
        <f t="shared" si="18"/>
        <v>5</v>
      </c>
      <c r="I37" s="24">
        <f t="shared" si="19"/>
        <v>4.5</v>
      </c>
      <c r="J37" s="34">
        <f t="shared" si="11"/>
        <v>1.4876033057851239</v>
      </c>
      <c r="K37" s="15">
        <f t="shared" si="12"/>
        <v>1.0578512396694215</v>
      </c>
      <c r="L37" s="9">
        <v>0</v>
      </c>
      <c r="M37" s="15"/>
    </row>
    <row r="38" spans="1:13" x14ac:dyDescent="0.3">
      <c r="A38" s="5"/>
      <c r="B38" s="26">
        <v>40</v>
      </c>
      <c r="C38" s="6">
        <f t="shared" ref="C38" si="20">B38*$B$13/60</f>
        <v>27.6</v>
      </c>
      <c r="D38" s="11">
        <f t="shared" ref="D38" si="21">TRUNC(C38*$B$12)</f>
        <v>220</v>
      </c>
      <c r="E38" s="11">
        <f t="shared" ref="E38" si="22">TRUNC($B$31/D38)</f>
        <v>181</v>
      </c>
      <c r="F38" s="11">
        <f t="shared" ref="F38" si="23">TRUNC($B$31/D38/6)</f>
        <v>30</v>
      </c>
      <c r="G38" s="11">
        <f t="shared" si="17"/>
        <v>5</v>
      </c>
      <c r="H38" s="11">
        <f t="shared" si="18"/>
        <v>7</v>
      </c>
      <c r="I38" s="24">
        <f t="shared" ref="I38" si="24">(G38+H38)/2</f>
        <v>6</v>
      </c>
      <c r="J38" s="34">
        <f t="shared" si="11"/>
        <v>1.988950276243094</v>
      </c>
      <c r="K38" s="15">
        <f t="shared" si="12"/>
        <v>1.4143646408839778</v>
      </c>
      <c r="L38" s="9">
        <v>0</v>
      </c>
      <c r="M38" s="15"/>
    </row>
    <row r="39" spans="1:13" x14ac:dyDescent="0.3">
      <c r="A39" s="5"/>
      <c r="B39" s="6">
        <v>60</v>
      </c>
      <c r="C39" s="6">
        <f t="shared" si="13"/>
        <v>41.4</v>
      </c>
      <c r="D39" s="11">
        <f t="shared" si="14"/>
        <v>331</v>
      </c>
      <c r="E39" s="11">
        <f t="shared" si="15"/>
        <v>120</v>
      </c>
      <c r="F39" s="11">
        <f t="shared" si="16"/>
        <v>20</v>
      </c>
      <c r="G39" s="11">
        <f t="shared" si="17"/>
        <v>8</v>
      </c>
      <c r="H39" s="11">
        <f t="shared" si="18"/>
        <v>10</v>
      </c>
      <c r="I39" s="24">
        <f t="shared" si="19"/>
        <v>9</v>
      </c>
      <c r="J39" s="34">
        <f t="shared" si="11"/>
        <v>3</v>
      </c>
      <c r="K39" s="15">
        <f t="shared" si="12"/>
        <v>2.1333333333333333</v>
      </c>
      <c r="L39" s="9">
        <v>0</v>
      </c>
      <c r="M39" s="15"/>
    </row>
    <row r="40" spans="1:13" x14ac:dyDescent="0.3">
      <c r="A40" s="5"/>
      <c r="B40" s="6">
        <v>70</v>
      </c>
      <c r="C40" s="6">
        <f t="shared" si="13"/>
        <v>48.3</v>
      </c>
      <c r="D40" s="11">
        <f t="shared" si="14"/>
        <v>386</v>
      </c>
      <c r="E40" s="11">
        <f t="shared" si="15"/>
        <v>103</v>
      </c>
      <c r="F40" s="11">
        <f t="shared" si="16"/>
        <v>17</v>
      </c>
      <c r="G40" s="11">
        <f t="shared" si="17"/>
        <v>9</v>
      </c>
      <c r="H40" s="11">
        <f t="shared" si="18"/>
        <v>12</v>
      </c>
      <c r="I40" s="24">
        <f t="shared" si="19"/>
        <v>10.5</v>
      </c>
      <c r="J40" s="34">
        <f t="shared" si="11"/>
        <v>3.4951456310679609</v>
      </c>
      <c r="K40" s="15">
        <f t="shared" si="12"/>
        <v>2.4854368932038833</v>
      </c>
      <c r="L40" s="9">
        <v>0</v>
      </c>
      <c r="M40" s="15"/>
    </row>
    <row r="41" spans="1:13" x14ac:dyDescent="0.3">
      <c r="A41" s="5"/>
      <c r="B41" s="6">
        <v>80</v>
      </c>
      <c r="C41" s="6">
        <f t="shared" si="13"/>
        <v>55.2</v>
      </c>
      <c r="D41" s="11">
        <f t="shared" si="14"/>
        <v>441</v>
      </c>
      <c r="E41" s="11">
        <f t="shared" si="15"/>
        <v>90</v>
      </c>
      <c r="F41" s="11">
        <f t="shared" si="16"/>
        <v>15</v>
      </c>
      <c r="G41" s="11">
        <f t="shared" si="17"/>
        <v>11</v>
      </c>
      <c r="H41" s="11">
        <f t="shared" si="18"/>
        <v>14</v>
      </c>
      <c r="I41" s="24">
        <f t="shared" si="19"/>
        <v>12.5</v>
      </c>
      <c r="J41" s="34">
        <f t="shared" ref="J41" si="25">360/E41</f>
        <v>4</v>
      </c>
      <c r="K41" s="15">
        <f t="shared" ref="K41" si="26">256/E41</f>
        <v>2.8444444444444446</v>
      </c>
      <c r="L41" s="9">
        <v>4</v>
      </c>
      <c r="M41" s="15"/>
    </row>
    <row r="42" spans="1:13" x14ac:dyDescent="0.3">
      <c r="A42" s="5"/>
      <c r="B42" s="6">
        <v>90</v>
      </c>
      <c r="C42" s="6">
        <f t="shared" si="13"/>
        <v>62.1</v>
      </c>
      <c r="D42" s="11">
        <f t="shared" si="14"/>
        <v>496</v>
      </c>
      <c r="E42" s="11">
        <f t="shared" si="15"/>
        <v>80</v>
      </c>
      <c r="F42" s="11">
        <f t="shared" si="16"/>
        <v>13</v>
      </c>
      <c r="G42" s="11">
        <f t="shared" si="17"/>
        <v>12</v>
      </c>
      <c r="H42" s="11">
        <f t="shared" si="18"/>
        <v>15</v>
      </c>
      <c r="I42" s="24">
        <f t="shared" si="19"/>
        <v>13.5</v>
      </c>
      <c r="J42" s="34">
        <f>360/E42</f>
        <v>4.5</v>
      </c>
      <c r="K42" s="15">
        <f>256/E42</f>
        <v>3.2</v>
      </c>
      <c r="L42" s="9">
        <v>4</v>
      </c>
      <c r="M42" s="15"/>
    </row>
    <row r="43" spans="1:13" x14ac:dyDescent="0.3">
      <c r="A43" s="5"/>
      <c r="B43" s="6">
        <v>100</v>
      </c>
      <c r="C43" s="6">
        <f t="shared" si="13"/>
        <v>69</v>
      </c>
      <c r="D43" s="11">
        <f t="shared" si="14"/>
        <v>552</v>
      </c>
      <c r="E43" s="11">
        <f t="shared" si="15"/>
        <v>72</v>
      </c>
      <c r="F43" s="11">
        <f t="shared" si="16"/>
        <v>12</v>
      </c>
      <c r="G43" s="11">
        <f t="shared" si="17"/>
        <v>14</v>
      </c>
      <c r="H43" s="11">
        <f t="shared" si="18"/>
        <v>17</v>
      </c>
      <c r="I43" s="24">
        <f t="shared" si="19"/>
        <v>15.5</v>
      </c>
      <c r="J43" s="34">
        <f>360/E43</f>
        <v>5</v>
      </c>
      <c r="K43" s="15">
        <f>256/E43</f>
        <v>3.5555555555555554</v>
      </c>
      <c r="L43" s="9">
        <v>4</v>
      </c>
      <c r="M43" s="15"/>
    </row>
    <row r="44" spans="1:13" x14ac:dyDescent="0.3">
      <c r="A44" s="5"/>
      <c r="B44" s="6">
        <v>110</v>
      </c>
      <c r="C44" s="6">
        <f t="shared" si="13"/>
        <v>75.900000000000006</v>
      </c>
      <c r="D44" s="11">
        <f t="shared" si="14"/>
        <v>607</v>
      </c>
      <c r="E44" s="11">
        <f t="shared" si="15"/>
        <v>65</v>
      </c>
      <c r="F44" s="11">
        <v>10</v>
      </c>
      <c r="G44" s="11">
        <f t="shared" si="17"/>
        <v>15</v>
      </c>
      <c r="H44" s="11">
        <f t="shared" si="18"/>
        <v>19</v>
      </c>
      <c r="I44" s="24">
        <f t="shared" si="19"/>
        <v>17</v>
      </c>
      <c r="J44" s="34">
        <f t="shared" ref="J44" si="27">360/E44</f>
        <v>5.5384615384615383</v>
      </c>
      <c r="K44" s="15">
        <f t="shared" ref="K44" si="28">256/E44</f>
        <v>3.9384615384615387</v>
      </c>
      <c r="L44" s="9">
        <v>4</v>
      </c>
      <c r="M44" s="15"/>
    </row>
    <row r="45" spans="1:13" ht="15" thickBot="1" x14ac:dyDescent="0.35">
      <c r="A45" s="16"/>
      <c r="B45" s="17">
        <v>120</v>
      </c>
      <c r="C45" s="17">
        <f t="shared" si="13"/>
        <v>82.8</v>
      </c>
      <c r="D45" s="18">
        <f t="shared" si="14"/>
        <v>662</v>
      </c>
      <c r="E45" s="18">
        <f t="shared" si="15"/>
        <v>60</v>
      </c>
      <c r="F45" s="18">
        <f t="shared" si="16"/>
        <v>10</v>
      </c>
      <c r="G45" s="18">
        <f t="shared" si="17"/>
        <v>16</v>
      </c>
      <c r="H45" s="18">
        <f t="shared" si="18"/>
        <v>20</v>
      </c>
      <c r="I45" s="25">
        <f t="shared" si="19"/>
        <v>18</v>
      </c>
      <c r="J45" s="35">
        <f>360/E45</f>
        <v>6</v>
      </c>
      <c r="K45" s="21">
        <f>256/E45</f>
        <v>4.2666666666666666</v>
      </c>
      <c r="L45" s="22">
        <v>4</v>
      </c>
      <c r="M45" s="15"/>
    </row>
  </sheetData>
  <mergeCells count="3">
    <mergeCell ref="A5:M7"/>
    <mergeCell ref="A9:M9"/>
    <mergeCell ref="A10:M10"/>
  </mergeCells>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20312-DA36-4F57-882C-348F0CE3BEC0}">
  <dimension ref="A1:C133"/>
  <sheetViews>
    <sheetView workbookViewId="0">
      <selection activeCell="Q25" sqref="Q25"/>
    </sheetView>
  </sheetViews>
  <sheetFormatPr defaultRowHeight="14.4" x14ac:dyDescent="0.3"/>
  <sheetData>
    <row r="1" spans="1:3" x14ac:dyDescent="0.3">
      <c r="B1" s="39" t="s">
        <v>27</v>
      </c>
      <c r="C1" s="39"/>
    </row>
    <row r="2" spans="1:3" x14ac:dyDescent="0.3">
      <c r="A2" t="s">
        <v>3</v>
      </c>
      <c r="B2">
        <v>17500</v>
      </c>
      <c r="C2">
        <v>40000</v>
      </c>
    </row>
    <row r="3" spans="1:3" x14ac:dyDescent="0.3">
      <c r="A3">
        <v>660</v>
      </c>
      <c r="B3">
        <f>512/(B$2/$A3+1)</f>
        <v>18.607929515418501</v>
      </c>
      <c r="C3">
        <f>(4+5)*128/(C$2/$A3+1)</f>
        <v>18.699458927693062</v>
      </c>
    </row>
    <row r="4" spans="1:3" x14ac:dyDescent="0.3">
      <c r="A4">
        <v>655</v>
      </c>
      <c r="B4">
        <f>512/(B$2/$A4+1)</f>
        <v>18.472046268245663</v>
      </c>
      <c r="C4">
        <f t="shared" ref="C4:C67" si="0">(4+5)*128/(C$2/$A4+1)</f>
        <v>18.560078711105643</v>
      </c>
    </row>
    <row r="5" spans="1:3" x14ac:dyDescent="0.3">
      <c r="A5">
        <v>650</v>
      </c>
      <c r="B5">
        <f>512/(B$2/$A5+1)</f>
        <v>18.336088154269973</v>
      </c>
      <c r="C5">
        <f t="shared" si="0"/>
        <v>18.420664206642066</v>
      </c>
    </row>
    <row r="6" spans="1:3" x14ac:dyDescent="0.3">
      <c r="A6">
        <v>645</v>
      </c>
      <c r="B6">
        <f>512/(B$2/$A6+1)</f>
        <v>18.200055111600992</v>
      </c>
      <c r="C6">
        <f t="shared" si="0"/>
        <v>18.281215401648421</v>
      </c>
    </row>
    <row r="7" spans="1:3" x14ac:dyDescent="0.3">
      <c r="A7">
        <v>640</v>
      </c>
      <c r="B7">
        <f>512/(B$2/$A7+1)</f>
        <v>18.063947078280044</v>
      </c>
      <c r="C7">
        <f t="shared" si="0"/>
        <v>18.141732283464567</v>
      </c>
    </row>
    <row r="8" spans="1:3" x14ac:dyDescent="0.3">
      <c r="A8">
        <v>635</v>
      </c>
      <c r="B8">
        <f>512/(B$2/$A8+1)</f>
        <v>17.92776399228012</v>
      </c>
      <c r="C8">
        <f t="shared" si="0"/>
        <v>18.002214839424141</v>
      </c>
    </row>
    <row r="9" spans="1:3" x14ac:dyDescent="0.3">
      <c r="A9">
        <v>630</v>
      </c>
      <c r="B9">
        <f>512/(B$2/$A9+1)</f>
        <v>17.791505791505791</v>
      </c>
      <c r="C9">
        <f t="shared" si="0"/>
        <v>17.86266305685454</v>
      </c>
    </row>
    <row r="10" spans="1:3" x14ac:dyDescent="0.3">
      <c r="A10">
        <v>625</v>
      </c>
      <c r="B10">
        <f>512/(B$2/$A10+1)</f>
        <v>17.655172413793103</v>
      </c>
      <c r="C10">
        <f t="shared" si="0"/>
        <v>17.723076923076924</v>
      </c>
    </row>
    <row r="11" spans="1:3" x14ac:dyDescent="0.3">
      <c r="A11">
        <v>620</v>
      </c>
      <c r="B11">
        <f>512/(B$2/$A11+1)</f>
        <v>17.518763796909493</v>
      </c>
      <c r="C11">
        <f t="shared" si="0"/>
        <v>17.583456425406204</v>
      </c>
    </row>
    <row r="12" spans="1:3" x14ac:dyDescent="0.3">
      <c r="A12">
        <v>615</v>
      </c>
      <c r="B12">
        <f>512/(B$2/$A12+1)</f>
        <v>17.382279878553685</v>
      </c>
      <c r="C12">
        <f t="shared" si="0"/>
        <v>17.443801551151051</v>
      </c>
    </row>
    <row r="13" spans="1:3" x14ac:dyDescent="0.3">
      <c r="A13">
        <v>610</v>
      </c>
      <c r="B13">
        <f>512/(B$2/$A13+1)</f>
        <v>17.245720596355607</v>
      </c>
      <c r="C13">
        <f t="shared" si="0"/>
        <v>17.30411228761389</v>
      </c>
    </row>
    <row r="14" spans="1:3" x14ac:dyDescent="0.3">
      <c r="A14">
        <v>605</v>
      </c>
      <c r="B14">
        <f>512/(B$2/$A14+1)</f>
        <v>17.109085887876276</v>
      </c>
      <c r="C14">
        <f t="shared" si="0"/>
        <v>17.164388622090879</v>
      </c>
    </row>
    <row r="15" spans="1:3" x14ac:dyDescent="0.3">
      <c r="A15">
        <v>600</v>
      </c>
      <c r="B15">
        <f>512/(B$2/$A15+1)</f>
        <v>16.972375690607734</v>
      </c>
      <c r="C15">
        <f t="shared" si="0"/>
        <v>17.024630541871922</v>
      </c>
    </row>
    <row r="16" spans="1:3" x14ac:dyDescent="0.3">
      <c r="A16">
        <v>595</v>
      </c>
      <c r="B16">
        <f>512/(B$2/$A16+1)</f>
        <v>16.83558994197292</v>
      </c>
      <c r="C16">
        <f t="shared" si="0"/>
        <v>16.884838034240669</v>
      </c>
    </row>
    <row r="17" spans="1:3" x14ac:dyDescent="0.3">
      <c r="A17">
        <v>590</v>
      </c>
      <c r="B17">
        <f>512/(B$2/$A17+1)</f>
        <v>16.698728579325593</v>
      </c>
      <c r="C17">
        <f t="shared" si="0"/>
        <v>16.745011086474499</v>
      </c>
    </row>
    <row r="18" spans="1:3" x14ac:dyDescent="0.3">
      <c r="A18">
        <v>585</v>
      </c>
      <c r="B18">
        <f>512/(B$2/$A18+1)</f>
        <v>16.561791539950235</v>
      </c>
      <c r="C18">
        <f t="shared" si="0"/>
        <v>16.605149685844523</v>
      </c>
    </row>
    <row r="19" spans="1:3" x14ac:dyDescent="0.3">
      <c r="A19">
        <v>580</v>
      </c>
      <c r="B19">
        <f>512/(B$2/$A19+1)</f>
        <v>16.424778761061948</v>
      </c>
      <c r="C19">
        <f t="shared" si="0"/>
        <v>16.465253819615572</v>
      </c>
    </row>
    <row r="20" spans="1:3" x14ac:dyDescent="0.3">
      <c r="A20">
        <v>575</v>
      </c>
      <c r="B20">
        <f>512/(B$2/$A20+1)</f>
        <v>16.287690179806361</v>
      </c>
      <c r="C20">
        <f t="shared" si="0"/>
        <v>16.325323475046211</v>
      </c>
    </row>
    <row r="21" spans="1:3" x14ac:dyDescent="0.3">
      <c r="A21">
        <v>570</v>
      </c>
      <c r="B21">
        <f>512/(B$2/$A21+1)</f>
        <v>16.150525733259546</v>
      </c>
      <c r="C21">
        <f t="shared" si="0"/>
        <v>16.18535863938871</v>
      </c>
    </row>
    <row r="22" spans="1:3" x14ac:dyDescent="0.3">
      <c r="A22">
        <v>565</v>
      </c>
      <c r="B22">
        <f>512/(B$2/$A22+1)</f>
        <v>16.0132853584279</v>
      </c>
      <c r="C22">
        <f t="shared" si="0"/>
        <v>16.045359299889068</v>
      </c>
    </row>
    <row r="23" spans="1:3" x14ac:dyDescent="0.3">
      <c r="A23">
        <v>560</v>
      </c>
      <c r="B23">
        <f>512/(B$2/$A23+1)</f>
        <v>15.875968992248062</v>
      </c>
      <c r="C23">
        <f t="shared" si="0"/>
        <v>15.905325443786982</v>
      </c>
    </row>
    <row r="24" spans="1:3" x14ac:dyDescent="0.3">
      <c r="A24">
        <v>555</v>
      </c>
      <c r="B24">
        <f>512/(B$2/$A24+1)</f>
        <v>15.738576571586821</v>
      </c>
      <c r="C24">
        <f t="shared" si="0"/>
        <v>15.765257058315866</v>
      </c>
    </row>
    <row r="25" spans="1:3" x14ac:dyDescent="0.3">
      <c r="A25">
        <v>550</v>
      </c>
      <c r="B25">
        <f>512/(B$2/$A25+1)</f>
        <v>15.601108033240999</v>
      </c>
      <c r="C25">
        <f t="shared" si="0"/>
        <v>15.625154130702835</v>
      </c>
    </row>
    <row r="26" spans="1:3" x14ac:dyDescent="0.3">
      <c r="A26">
        <v>545</v>
      </c>
      <c r="B26">
        <f>512/(B$2/$A26+1)</f>
        <v>15.46356331393738</v>
      </c>
      <c r="C26">
        <f t="shared" si="0"/>
        <v>15.485016648168701</v>
      </c>
    </row>
    <row r="27" spans="1:3" x14ac:dyDescent="0.3">
      <c r="A27">
        <v>540</v>
      </c>
      <c r="B27">
        <f>512/(B$2/$A27+1)</f>
        <v>15.325942350332596</v>
      </c>
      <c r="C27">
        <f t="shared" si="0"/>
        <v>15.344844597927972</v>
      </c>
    </row>
    <row r="28" spans="1:3" x14ac:dyDescent="0.3">
      <c r="A28">
        <v>535</v>
      </c>
      <c r="B28">
        <f>512/(B$2/$A28+1)</f>
        <v>15.188245079013029</v>
      </c>
      <c r="C28">
        <f t="shared" si="0"/>
        <v>15.204637967188848</v>
      </c>
    </row>
    <row r="29" spans="1:3" x14ac:dyDescent="0.3">
      <c r="A29">
        <v>530</v>
      </c>
      <c r="B29">
        <f>512/(B$2/$A29+1)</f>
        <v>15.050471436494732</v>
      </c>
      <c r="C29">
        <f t="shared" si="0"/>
        <v>15.064396743153219</v>
      </c>
    </row>
    <row r="30" spans="1:3" x14ac:dyDescent="0.3">
      <c r="A30">
        <v>525</v>
      </c>
      <c r="B30">
        <f>512/(B$2/$A30+1)</f>
        <v>14.9126213592233</v>
      </c>
      <c r="C30">
        <f t="shared" si="0"/>
        <v>14.924120913016656</v>
      </c>
    </row>
    <row r="31" spans="1:3" x14ac:dyDescent="0.3">
      <c r="A31">
        <v>520</v>
      </c>
      <c r="B31">
        <f>512/(B$2/$A31+1)</f>
        <v>14.774694783573807</v>
      </c>
      <c r="C31">
        <f t="shared" si="0"/>
        <v>14.783810463968411</v>
      </c>
    </row>
    <row r="32" spans="1:3" x14ac:dyDescent="0.3">
      <c r="A32">
        <v>515</v>
      </c>
      <c r="B32">
        <f>512/(B$2/$A32+1)</f>
        <v>14.63669164585068</v>
      </c>
      <c r="C32">
        <f t="shared" si="0"/>
        <v>14.643465383191412</v>
      </c>
    </row>
    <row r="33" spans="1:3" x14ac:dyDescent="0.3">
      <c r="A33">
        <v>510</v>
      </c>
      <c r="B33">
        <f>512/(B$2/$A33+1)</f>
        <v>14.498611882287619</v>
      </c>
      <c r="C33">
        <f t="shared" si="0"/>
        <v>14.503085657862256</v>
      </c>
    </row>
    <row r="34" spans="1:3" x14ac:dyDescent="0.3">
      <c r="A34">
        <v>505</v>
      </c>
      <c r="B34">
        <f>512/(B$2/$A34+1)</f>
        <v>14.360455429047487</v>
      </c>
      <c r="C34">
        <f t="shared" si="0"/>
        <v>14.362671275151216</v>
      </c>
    </row>
    <row r="35" spans="1:3" x14ac:dyDescent="0.3">
      <c r="A35">
        <v>500</v>
      </c>
      <c r="B35">
        <f>512/(B$2/$A35+1)</f>
        <v>14.222222222222221</v>
      </c>
      <c r="C35">
        <f t="shared" si="0"/>
        <v>14.222222222222221</v>
      </c>
    </row>
    <row r="36" spans="1:3" x14ac:dyDescent="0.3">
      <c r="A36">
        <v>495</v>
      </c>
      <c r="B36">
        <f>512/(B$2/$A36+1)</f>
        <v>14.08391219783273</v>
      </c>
      <c r="C36">
        <f t="shared" si="0"/>
        <v>14.081738486232869</v>
      </c>
    </row>
    <row r="37" spans="1:3" x14ac:dyDescent="0.3">
      <c r="A37">
        <v>490</v>
      </c>
      <c r="B37">
        <f>512/(B$2/$A37+1)</f>
        <v>13.945525291828794</v>
      </c>
      <c r="C37">
        <f t="shared" si="0"/>
        <v>13.941220054334403</v>
      </c>
    </row>
    <row r="38" spans="1:3" x14ac:dyDescent="0.3">
      <c r="A38">
        <v>485</v>
      </c>
      <c r="B38">
        <f>512/(B$2/$A38+1)</f>
        <v>13.807061440088964</v>
      </c>
      <c r="C38">
        <f t="shared" si="0"/>
        <v>13.80066691367173</v>
      </c>
    </row>
    <row r="39" spans="1:3" x14ac:dyDescent="0.3">
      <c r="A39">
        <v>480</v>
      </c>
      <c r="B39">
        <f>512/(B$2/$A39+1)</f>
        <v>13.668520578420466</v>
      </c>
      <c r="C39">
        <f t="shared" si="0"/>
        <v>13.6600790513834</v>
      </c>
    </row>
    <row r="40" spans="1:3" x14ac:dyDescent="0.3">
      <c r="A40">
        <v>475</v>
      </c>
      <c r="B40">
        <f>512/(B$2/$A40+1)</f>
        <v>13.52990264255911</v>
      </c>
      <c r="C40">
        <f t="shared" si="0"/>
        <v>13.519456454601604</v>
      </c>
    </row>
    <row r="41" spans="1:3" x14ac:dyDescent="0.3">
      <c r="A41">
        <v>470</v>
      </c>
      <c r="B41">
        <f>512/(B$2/$A41+1)</f>
        <v>13.391207568169172</v>
      </c>
      <c r="C41">
        <f t="shared" si="0"/>
        <v>13.378799110452187</v>
      </c>
    </row>
    <row r="42" spans="1:3" x14ac:dyDescent="0.3">
      <c r="A42">
        <v>465</v>
      </c>
      <c r="B42">
        <f>512/(B$2/$A42+1)</f>
        <v>13.252435290843307</v>
      </c>
      <c r="C42">
        <f t="shared" si="0"/>
        <v>13.238107006054616</v>
      </c>
    </row>
    <row r="43" spans="1:3" x14ac:dyDescent="0.3">
      <c r="A43">
        <v>460</v>
      </c>
      <c r="B43">
        <f>512/(B$2/$A43+1)</f>
        <v>13.113585746102451</v>
      </c>
      <c r="C43">
        <f t="shared" si="0"/>
        <v>13.097380128521996</v>
      </c>
    </row>
    <row r="44" spans="1:3" x14ac:dyDescent="0.3">
      <c r="A44">
        <v>455</v>
      </c>
      <c r="B44">
        <f>512/(B$2/$A44+1)</f>
        <v>12.974658869395713</v>
      </c>
      <c r="C44">
        <f t="shared" si="0"/>
        <v>12.956618464961068</v>
      </c>
    </row>
    <row r="45" spans="1:3" x14ac:dyDescent="0.3">
      <c r="A45">
        <v>450</v>
      </c>
      <c r="B45">
        <f>512/(B$2/$A45+1)</f>
        <v>12.83565459610028</v>
      </c>
      <c r="C45">
        <f t="shared" si="0"/>
        <v>12.815822002472189</v>
      </c>
    </row>
    <row r="46" spans="1:3" x14ac:dyDescent="0.3">
      <c r="A46">
        <v>445</v>
      </c>
      <c r="B46">
        <f>512/(B$2/$A46+1)</f>
        <v>12.696572861521314</v>
      </c>
      <c r="C46">
        <f t="shared" si="0"/>
        <v>12.674990728149337</v>
      </c>
    </row>
    <row r="47" spans="1:3" x14ac:dyDescent="0.3">
      <c r="A47">
        <v>440</v>
      </c>
      <c r="B47">
        <f>512/(B$2/$A47+1)</f>
        <v>12.557413600891861</v>
      </c>
      <c r="C47">
        <f t="shared" si="0"/>
        <v>12.53412462908012</v>
      </c>
    </row>
    <row r="48" spans="1:3" x14ac:dyDescent="0.3">
      <c r="A48">
        <v>435</v>
      </c>
      <c r="B48">
        <f>512/(B$2/$A48+1)</f>
        <v>12.418176749372735</v>
      </c>
      <c r="C48">
        <f t="shared" si="0"/>
        <v>12.393223692345741</v>
      </c>
    </row>
    <row r="49" spans="1:3" x14ac:dyDescent="0.3">
      <c r="A49">
        <v>430</v>
      </c>
      <c r="B49">
        <f>512/(B$2/$A49+1)</f>
        <v>12.278862242052426</v>
      </c>
      <c r="C49">
        <f t="shared" si="0"/>
        <v>12.252287905021024</v>
      </c>
    </row>
    <row r="50" spans="1:3" x14ac:dyDescent="0.3">
      <c r="A50">
        <v>425</v>
      </c>
      <c r="B50">
        <f>512/(B$2/$A50+1)</f>
        <v>12.139470013947001</v>
      </c>
      <c r="C50">
        <f t="shared" si="0"/>
        <v>12.111317254174397</v>
      </c>
    </row>
    <row r="51" spans="1:3" x14ac:dyDescent="0.3">
      <c r="A51">
        <v>420</v>
      </c>
      <c r="B51">
        <f>512/(B$2/$A51+1)</f>
        <v>12</v>
      </c>
      <c r="C51">
        <f t="shared" si="0"/>
        <v>11.970311726867887</v>
      </c>
    </row>
    <row r="52" spans="1:3" x14ac:dyDescent="0.3">
      <c r="A52">
        <v>415</v>
      </c>
      <c r="B52">
        <f>512/(B$2/$A52+1)</f>
        <v>11.860452135082333</v>
      </c>
      <c r="C52">
        <f t="shared" si="0"/>
        <v>11.82927131015712</v>
      </c>
    </row>
    <row r="53" spans="1:3" x14ac:dyDescent="0.3">
      <c r="A53">
        <v>410</v>
      </c>
      <c r="B53">
        <f>512/(B$2/$A53+1)</f>
        <v>11.720826353992184</v>
      </c>
      <c r="C53">
        <f t="shared" si="0"/>
        <v>11.688195991091314</v>
      </c>
    </row>
    <row r="54" spans="1:3" x14ac:dyDescent="0.3">
      <c r="A54">
        <v>405</v>
      </c>
      <c r="B54">
        <f>512/(B$2/$A54+1)</f>
        <v>11.581122591454902</v>
      </c>
      <c r="C54">
        <f t="shared" si="0"/>
        <v>11.547085756713278</v>
      </c>
    </row>
    <row r="55" spans="1:3" x14ac:dyDescent="0.3">
      <c r="A55">
        <v>400</v>
      </c>
      <c r="B55">
        <f>512/(B$2/$A55+1)</f>
        <v>11.441340782122905</v>
      </c>
      <c r="C55">
        <f t="shared" si="0"/>
        <v>11.405940594059405</v>
      </c>
    </row>
    <row r="56" spans="1:3" x14ac:dyDescent="0.3">
      <c r="A56">
        <v>395</v>
      </c>
      <c r="B56">
        <f>512/(B$2/$A56+1)</f>
        <v>11.301480860575579</v>
      </c>
      <c r="C56">
        <f t="shared" si="0"/>
        <v>11.264760490159674</v>
      </c>
    </row>
    <row r="57" spans="1:3" x14ac:dyDescent="0.3">
      <c r="A57">
        <v>390</v>
      </c>
      <c r="B57">
        <f>512/(B$2/$A57+1)</f>
        <v>11.161542761319174</v>
      </c>
      <c r="C57">
        <f t="shared" si="0"/>
        <v>11.123545432037632</v>
      </c>
    </row>
    <row r="58" spans="1:3" x14ac:dyDescent="0.3">
      <c r="A58">
        <v>385</v>
      </c>
      <c r="B58">
        <f>512/(B$2/$A58+1)</f>
        <v>11.021526418786694</v>
      </c>
      <c r="C58">
        <f t="shared" si="0"/>
        <v>10.982295406710412</v>
      </c>
    </row>
    <row r="59" spans="1:3" x14ac:dyDescent="0.3">
      <c r="A59">
        <v>380</v>
      </c>
      <c r="B59">
        <f>512/(B$2/$A59+1)</f>
        <v>10.881431767337807</v>
      </c>
      <c r="C59">
        <f t="shared" si="0"/>
        <v>10.841010401188708</v>
      </c>
    </row>
    <row r="60" spans="1:3" x14ac:dyDescent="0.3">
      <c r="A60">
        <v>375</v>
      </c>
      <c r="B60">
        <f>512/(B$2/$A60+1)</f>
        <v>10.741258741258742</v>
      </c>
      <c r="C60">
        <f t="shared" si="0"/>
        <v>10.699690402476779</v>
      </c>
    </row>
    <row r="61" spans="1:3" x14ac:dyDescent="0.3">
      <c r="A61">
        <v>370</v>
      </c>
      <c r="B61">
        <f>512/(B$2/$A61+1)</f>
        <v>10.601007274762171</v>
      </c>
      <c r="C61">
        <f t="shared" si="0"/>
        <v>10.558335397572455</v>
      </c>
    </row>
    <row r="62" spans="1:3" x14ac:dyDescent="0.3">
      <c r="A62">
        <v>365</v>
      </c>
      <c r="B62">
        <f>512/(B$2/$A62+1)</f>
        <v>10.460677301987126</v>
      </c>
      <c r="C62">
        <f t="shared" si="0"/>
        <v>10.416945373467113</v>
      </c>
    </row>
    <row r="63" spans="1:3" x14ac:dyDescent="0.3">
      <c r="A63">
        <v>360</v>
      </c>
      <c r="B63">
        <f>512/(B$2/$A63+1)</f>
        <v>10.32026875699888</v>
      </c>
      <c r="C63">
        <f t="shared" si="0"/>
        <v>10.275520317145688</v>
      </c>
    </row>
    <row r="64" spans="1:3" x14ac:dyDescent="0.3">
      <c r="A64">
        <v>355</v>
      </c>
      <c r="B64">
        <f>512/(B$2/$A64+1)</f>
        <v>10.179781573788855</v>
      </c>
      <c r="C64">
        <f t="shared" si="0"/>
        <v>10.134060215586668</v>
      </c>
    </row>
    <row r="65" spans="1:3" x14ac:dyDescent="0.3">
      <c r="A65">
        <v>350</v>
      </c>
      <c r="B65">
        <f>512/(B$2/$A65+1)</f>
        <v>10.03921568627451</v>
      </c>
      <c r="C65">
        <f t="shared" si="0"/>
        <v>9.992565055762082</v>
      </c>
    </row>
    <row r="66" spans="1:3" x14ac:dyDescent="0.3">
      <c r="A66">
        <v>345</v>
      </c>
      <c r="B66">
        <f>512/(B$2/$A66+1)</f>
        <v>9.8985710282992425</v>
      </c>
      <c r="C66">
        <f t="shared" si="0"/>
        <v>9.8510348246375017</v>
      </c>
    </row>
    <row r="67" spans="1:3" x14ac:dyDescent="0.3">
      <c r="A67">
        <v>340</v>
      </c>
      <c r="B67">
        <f>512/(B$2/$A67+1)</f>
        <v>9.7578475336322867</v>
      </c>
      <c r="C67">
        <f t="shared" si="0"/>
        <v>9.7094695091720382</v>
      </c>
    </row>
    <row r="68" spans="1:3" x14ac:dyDescent="0.3">
      <c r="A68">
        <v>335</v>
      </c>
      <c r="B68">
        <f>512/(B$2/$A68+1)</f>
        <v>9.6170451359686009</v>
      </c>
      <c r="C68">
        <f t="shared" ref="C68:C131" si="1">(4+5)*128/(C$2/$A68+1)</f>
        <v>9.5678690963183328</v>
      </c>
    </row>
    <row r="69" spans="1:3" x14ac:dyDescent="0.3">
      <c r="A69">
        <v>330</v>
      </c>
      <c r="B69">
        <f>512/(B$2/$A69+1)</f>
        <v>9.476163768928771</v>
      </c>
      <c r="C69">
        <f t="shared" si="1"/>
        <v>9.4262335730225626</v>
      </c>
    </row>
    <row r="70" spans="1:3" x14ac:dyDescent="0.3">
      <c r="A70">
        <v>325</v>
      </c>
      <c r="B70">
        <f>512/(B$2/$A70+1)</f>
        <v>9.3352033660589058</v>
      </c>
      <c r="C70">
        <f t="shared" si="1"/>
        <v>9.2845629262244262</v>
      </c>
    </row>
    <row r="71" spans="1:3" x14ac:dyDescent="0.3">
      <c r="A71">
        <v>320</v>
      </c>
      <c r="B71">
        <f>512/(B$2/$A71+1)</f>
        <v>9.1941638608305283</v>
      </c>
      <c r="C71">
        <f t="shared" si="1"/>
        <v>9.1428571428571423</v>
      </c>
    </row>
    <row r="72" spans="1:3" x14ac:dyDescent="0.3">
      <c r="A72">
        <v>315</v>
      </c>
      <c r="B72">
        <f>512/(B$2/$A72+1)</f>
        <v>9.0530451866404711</v>
      </c>
      <c r="C72">
        <f t="shared" si="1"/>
        <v>9.0011162098474511</v>
      </c>
    </row>
    <row r="73" spans="1:3" x14ac:dyDescent="0.3">
      <c r="A73">
        <v>310</v>
      </c>
      <c r="B73">
        <f>512/(B$2/$A73+1)</f>
        <v>8.9118472768107804</v>
      </c>
      <c r="C73">
        <f t="shared" si="1"/>
        <v>8.8593401141156036</v>
      </c>
    </row>
    <row r="74" spans="1:3" x14ac:dyDescent="0.3">
      <c r="A74">
        <v>305</v>
      </c>
      <c r="B74">
        <f>512/(B$2/$A74+1)</f>
        <v>8.7705700645885987</v>
      </c>
      <c r="C74">
        <f t="shared" si="1"/>
        <v>8.7175288425753639</v>
      </c>
    </row>
    <row r="75" spans="1:3" x14ac:dyDescent="0.3">
      <c r="A75">
        <v>300</v>
      </c>
      <c r="B75">
        <f>512/(B$2/$A75+1)</f>
        <v>8.6292134831460672</v>
      </c>
      <c r="C75">
        <f t="shared" si="1"/>
        <v>8.5756823821339943</v>
      </c>
    </row>
    <row r="76" spans="1:3" x14ac:dyDescent="0.3">
      <c r="A76">
        <v>295</v>
      </c>
      <c r="B76">
        <f>512/(B$2/$A76+1)</f>
        <v>8.4877774655802192</v>
      </c>
      <c r="C76">
        <f t="shared" si="1"/>
        <v>8.4338007196922682</v>
      </c>
    </row>
    <row r="77" spans="1:3" x14ac:dyDescent="0.3">
      <c r="A77">
        <v>290</v>
      </c>
      <c r="B77">
        <f>512/(B$2/$A77+1)</f>
        <v>8.3462619449128717</v>
      </c>
      <c r="C77">
        <f t="shared" si="1"/>
        <v>8.2918838421444523</v>
      </c>
    </row>
    <row r="78" spans="1:3" x14ac:dyDescent="0.3">
      <c r="A78">
        <v>285</v>
      </c>
      <c r="B78">
        <f>512/(B$2/$A78+1)</f>
        <v>8.2046668540905259</v>
      </c>
      <c r="C78">
        <f t="shared" si="1"/>
        <v>8.1499317363783046</v>
      </c>
    </row>
    <row r="79" spans="1:3" x14ac:dyDescent="0.3">
      <c r="A79">
        <v>280</v>
      </c>
      <c r="B79">
        <f>512/(B$2/$A79+1)</f>
        <v>8.0629921259842519</v>
      </c>
      <c r="C79">
        <f t="shared" si="1"/>
        <v>8.0079443892750746</v>
      </c>
    </row>
    <row r="80" spans="1:3" x14ac:dyDescent="0.3">
      <c r="A80">
        <v>275</v>
      </c>
      <c r="B80">
        <f>512/(B$2/$A80+1)</f>
        <v>7.9212376933895934</v>
      </c>
      <c r="C80">
        <f t="shared" si="1"/>
        <v>7.8659217877094969</v>
      </c>
    </row>
    <row r="81" spans="1:3" x14ac:dyDescent="0.3">
      <c r="A81">
        <v>270</v>
      </c>
      <c r="B81">
        <f>512/(B$2/$A81+1)</f>
        <v>7.7794034890264498</v>
      </c>
      <c r="C81">
        <f t="shared" si="1"/>
        <v>7.7238639185497888</v>
      </c>
    </row>
    <row r="82" spans="1:3" x14ac:dyDescent="0.3">
      <c r="A82">
        <v>265</v>
      </c>
      <c r="B82">
        <f>512/(B$2/$A82+1)</f>
        <v>7.6374894455389812</v>
      </c>
      <c r="C82">
        <f t="shared" si="1"/>
        <v>7.581770768657643</v>
      </c>
    </row>
    <row r="83" spans="1:3" x14ac:dyDescent="0.3">
      <c r="A83">
        <v>260</v>
      </c>
      <c r="B83">
        <f>512/(B$2/$A83+1)</f>
        <v>7.4954954954954953</v>
      </c>
      <c r="C83">
        <f t="shared" si="1"/>
        <v>7.4396423248882266</v>
      </c>
    </row>
    <row r="84" spans="1:3" x14ac:dyDescent="0.3">
      <c r="A84">
        <v>255</v>
      </c>
      <c r="B84">
        <f>512/(B$2/$A84+1)</f>
        <v>7.353421571388342</v>
      </c>
      <c r="C84">
        <f t="shared" si="1"/>
        <v>7.2974785740901744</v>
      </c>
    </row>
    <row r="85" spans="1:3" x14ac:dyDescent="0.3">
      <c r="A85">
        <v>250</v>
      </c>
      <c r="B85">
        <f>512/(B$2/$A85+1)</f>
        <v>7.211267605633803</v>
      </c>
      <c r="C85">
        <f t="shared" si="1"/>
        <v>7.1552795031055902</v>
      </c>
    </row>
    <row r="86" spans="1:3" x14ac:dyDescent="0.3">
      <c r="A86">
        <v>245</v>
      </c>
      <c r="B86">
        <f>512/(B$2/$A86+1)</f>
        <v>7.0690335305719918</v>
      </c>
      <c r="C86">
        <f t="shared" si="1"/>
        <v>7.0130450987700339</v>
      </c>
    </row>
    <row r="87" spans="1:3" x14ac:dyDescent="0.3">
      <c r="A87">
        <v>240</v>
      </c>
      <c r="B87">
        <f>512/(B$2/$A87+1)</f>
        <v>6.9267192784667415</v>
      </c>
      <c r="C87">
        <f t="shared" si="1"/>
        <v>6.8707753479125255</v>
      </c>
    </row>
    <row r="88" spans="1:3" x14ac:dyDescent="0.3">
      <c r="A88">
        <v>235</v>
      </c>
      <c r="B88">
        <f>512/(B$2/$A88+1)</f>
        <v>6.7843247815054983</v>
      </c>
      <c r="C88">
        <f t="shared" si="1"/>
        <v>6.7284702373555367</v>
      </c>
    </row>
    <row r="89" spans="1:3" x14ac:dyDescent="0.3">
      <c r="A89">
        <v>230</v>
      </c>
      <c r="B89">
        <f>512/(B$2/$A89+1)</f>
        <v>6.6418499717992106</v>
      </c>
      <c r="C89">
        <f t="shared" si="1"/>
        <v>6.5861297539149888</v>
      </c>
    </row>
    <row r="90" spans="1:3" x14ac:dyDescent="0.3">
      <c r="A90">
        <v>225</v>
      </c>
      <c r="B90">
        <f>512/(B$2/$A90+1)</f>
        <v>6.499294781382229</v>
      </c>
      <c r="C90">
        <f t="shared" si="1"/>
        <v>6.4437538844002491</v>
      </c>
    </row>
    <row r="91" spans="1:3" x14ac:dyDescent="0.3">
      <c r="A91">
        <v>220</v>
      </c>
      <c r="B91">
        <f>512/(B$2/$A91+1)</f>
        <v>6.3566591422121892</v>
      </c>
      <c r="C91">
        <f t="shared" si="1"/>
        <v>6.3013426156141223</v>
      </c>
    </row>
    <row r="92" spans="1:3" x14ac:dyDescent="0.3">
      <c r="A92">
        <v>215</v>
      </c>
      <c r="B92">
        <f>512/(B$2/$A92+1)</f>
        <v>6.2139429861699131</v>
      </c>
      <c r="C92">
        <f t="shared" si="1"/>
        <v>6.158895934352854</v>
      </c>
    </row>
    <row r="93" spans="1:3" x14ac:dyDescent="0.3">
      <c r="A93">
        <v>210</v>
      </c>
      <c r="B93">
        <f>512/(B$2/$A93+1)</f>
        <v>6.071146245059289</v>
      </c>
      <c r="C93">
        <f t="shared" si="1"/>
        <v>6.0164138274061179</v>
      </c>
    </row>
    <row r="94" spans="1:3" x14ac:dyDescent="0.3">
      <c r="A94">
        <v>205</v>
      </c>
      <c r="B94">
        <f>512/(B$2/$A94+1)</f>
        <v>5.9282688506071732</v>
      </c>
      <c r="C94">
        <f t="shared" si="1"/>
        <v>5.8738962815570206</v>
      </c>
    </row>
    <row r="95" spans="1:3" x14ac:dyDescent="0.3">
      <c r="A95">
        <v>200</v>
      </c>
      <c r="B95">
        <f>512/(B$2/$A95+1)</f>
        <v>5.7853107344632768</v>
      </c>
      <c r="C95">
        <f t="shared" si="1"/>
        <v>5.7313432835820892</v>
      </c>
    </row>
    <row r="96" spans="1:3" x14ac:dyDescent="0.3">
      <c r="A96">
        <v>195</v>
      </c>
      <c r="B96">
        <f>512/(B$2/$A96+1)</f>
        <v>5.642271828200057</v>
      </c>
      <c r="C96">
        <f t="shared" si="1"/>
        <v>5.5887548202512747</v>
      </c>
    </row>
    <row r="97" spans="1:3" x14ac:dyDescent="0.3">
      <c r="A97">
        <v>190</v>
      </c>
      <c r="B97">
        <f>512/(B$2/$A97+1)</f>
        <v>5.4991520633126054</v>
      </c>
      <c r="C97">
        <f t="shared" si="1"/>
        <v>5.446130878327943</v>
      </c>
    </row>
    <row r="98" spans="1:3" x14ac:dyDescent="0.3">
      <c r="A98">
        <v>185</v>
      </c>
      <c r="B98">
        <f>512/(B$2/$A98+1)</f>
        <v>5.3559513712185467</v>
      </c>
      <c r="C98">
        <f t="shared" si="1"/>
        <v>5.3034714445688689</v>
      </c>
    </row>
    <row r="99" spans="1:3" x14ac:dyDescent="0.3">
      <c r="A99">
        <v>180</v>
      </c>
      <c r="B99">
        <f>512/(B$2/$A99+1)</f>
        <v>5.2126696832579178</v>
      </c>
      <c r="C99">
        <f t="shared" si="1"/>
        <v>5.1607765057242405</v>
      </c>
    </row>
    <row r="100" spans="1:3" x14ac:dyDescent="0.3">
      <c r="A100">
        <v>175</v>
      </c>
      <c r="B100">
        <f>512/(B$2/$A100+1)</f>
        <v>5.0693069306930694</v>
      </c>
      <c r="C100">
        <f t="shared" si="1"/>
        <v>5.0180460485376477</v>
      </c>
    </row>
    <row r="101" spans="1:3" x14ac:dyDescent="0.3">
      <c r="A101">
        <v>170</v>
      </c>
      <c r="B101">
        <f>512/(B$2/$A101+1)</f>
        <v>4.9258630447085459</v>
      </c>
      <c r="C101">
        <f t="shared" si="1"/>
        <v>4.8752800597460793</v>
      </c>
    </row>
    <row r="102" spans="1:3" x14ac:dyDescent="0.3">
      <c r="A102">
        <v>165</v>
      </c>
      <c r="B102">
        <f>512/(B$2/$A102+1)</f>
        <v>4.7823379564109825</v>
      </c>
      <c r="C102">
        <f t="shared" si="1"/>
        <v>4.7324785260799205</v>
      </c>
    </row>
    <row r="103" spans="1:3" x14ac:dyDescent="0.3">
      <c r="A103">
        <v>160</v>
      </c>
      <c r="B103">
        <f>512/(B$2/$A103+1)</f>
        <v>4.6387315968289924</v>
      </c>
      <c r="C103">
        <f t="shared" si="1"/>
        <v>4.5896414342629486</v>
      </c>
    </row>
    <row r="104" spans="1:3" x14ac:dyDescent="0.3">
      <c r="A104">
        <v>155</v>
      </c>
      <c r="B104">
        <f>512/(B$2/$A104+1)</f>
        <v>4.4950438969130557</v>
      </c>
      <c r="C104">
        <f t="shared" si="1"/>
        <v>4.4467687710123274</v>
      </c>
    </row>
    <row r="105" spans="1:3" x14ac:dyDescent="0.3">
      <c r="A105">
        <v>150</v>
      </c>
      <c r="B105">
        <f>512/(B$2/$A105+1)</f>
        <v>4.3512747875354103</v>
      </c>
      <c r="C105">
        <f t="shared" si="1"/>
        <v>4.3038605230386047</v>
      </c>
    </row>
    <row r="106" spans="1:3" x14ac:dyDescent="0.3">
      <c r="A106">
        <v>145</v>
      </c>
      <c r="B106">
        <f>512/(B$2/$A106+1)</f>
        <v>4.2074241994899406</v>
      </c>
      <c r="C106">
        <f t="shared" si="1"/>
        <v>4.1609166770457087</v>
      </c>
    </row>
    <row r="107" spans="1:3" x14ac:dyDescent="0.3">
      <c r="A107">
        <v>140</v>
      </c>
      <c r="B107">
        <f>512/(B$2/$A107+1)</f>
        <v>4.0634920634920633</v>
      </c>
      <c r="C107">
        <f t="shared" si="1"/>
        <v>4.0179372197309418</v>
      </c>
    </row>
    <row r="108" spans="1:3" x14ac:dyDescent="0.3">
      <c r="A108">
        <v>135</v>
      </c>
      <c r="B108">
        <f>512/(B$2/$A108+1)</f>
        <v>3.9194783101786226</v>
      </c>
      <c r="C108">
        <f t="shared" si="1"/>
        <v>3.8749221377849756</v>
      </c>
    </row>
    <row r="109" spans="1:3" x14ac:dyDescent="0.3">
      <c r="A109">
        <v>130</v>
      </c>
      <c r="B109">
        <f>512/(B$2/$A109+1)</f>
        <v>3.7753828701077707</v>
      </c>
      <c r="C109">
        <f t="shared" si="1"/>
        <v>3.7318714178918517</v>
      </c>
    </row>
    <row r="110" spans="1:3" x14ac:dyDescent="0.3">
      <c r="A110">
        <v>125</v>
      </c>
      <c r="B110">
        <f>512/(B$2/$A110+1)</f>
        <v>3.6312056737588652</v>
      </c>
      <c r="C110">
        <f t="shared" si="1"/>
        <v>3.5887850467289719</v>
      </c>
    </row>
    <row r="111" spans="1:3" x14ac:dyDescent="0.3">
      <c r="A111">
        <v>120</v>
      </c>
      <c r="B111">
        <f>512/(B$2/$A111+1)</f>
        <v>3.4869466515323495</v>
      </c>
      <c r="C111">
        <f t="shared" si="1"/>
        <v>3.4456630109670989</v>
      </c>
    </row>
    <row r="112" spans="1:3" x14ac:dyDescent="0.3">
      <c r="A112">
        <v>115</v>
      </c>
      <c r="B112">
        <f>512/(B$2/$A112+1)</f>
        <v>3.3426057337496453</v>
      </c>
      <c r="C112">
        <f t="shared" si="1"/>
        <v>3.3025052972703475</v>
      </c>
    </row>
    <row r="113" spans="1:3" x14ac:dyDescent="0.3">
      <c r="A113">
        <v>110</v>
      </c>
      <c r="B113">
        <f>512/(B$2/$A113+1)</f>
        <v>3.1981828506530379</v>
      </c>
      <c r="C113">
        <f t="shared" si="1"/>
        <v>3.1593118922961856</v>
      </c>
    </row>
    <row r="114" spans="1:3" x14ac:dyDescent="0.3">
      <c r="A114">
        <v>105</v>
      </c>
      <c r="B114">
        <f>512/(B$2/$A114+1)</f>
        <v>3.053677932405567</v>
      </c>
      <c r="C114">
        <f t="shared" si="1"/>
        <v>3.0160827826954244</v>
      </c>
    </row>
    <row r="115" spans="1:3" x14ac:dyDescent="0.3">
      <c r="A115">
        <v>100</v>
      </c>
      <c r="B115">
        <f>512/(B$2/$A115+1)</f>
        <v>2.9090909090909092</v>
      </c>
      <c r="C115">
        <f t="shared" si="1"/>
        <v>2.8728179551122195</v>
      </c>
    </row>
    <row r="116" spans="1:3" x14ac:dyDescent="0.3">
      <c r="A116">
        <v>95</v>
      </c>
      <c r="B116">
        <f>512/(B$2/$A116+1)</f>
        <v>2.7644217107132709</v>
      </c>
      <c r="C116">
        <f t="shared" si="1"/>
        <v>2.7295173961840629</v>
      </c>
    </row>
    <row r="117" spans="1:3" x14ac:dyDescent="0.3">
      <c r="A117">
        <v>90</v>
      </c>
      <c r="B117">
        <f>512/(B$2/$A117+1)</f>
        <v>2.6196702671972711</v>
      </c>
      <c r="C117">
        <f t="shared" si="1"/>
        <v>2.5861810925417807</v>
      </c>
    </row>
    <row r="118" spans="1:3" x14ac:dyDescent="0.3">
      <c r="A118">
        <v>85</v>
      </c>
      <c r="B118">
        <f>512/(B$2/$A118+1)</f>
        <v>2.4748365083878308</v>
      </c>
      <c r="C118">
        <f t="shared" si="1"/>
        <v>2.44280903080953</v>
      </c>
    </row>
    <row r="119" spans="1:3" x14ac:dyDescent="0.3">
      <c r="A119">
        <v>80</v>
      </c>
      <c r="B119">
        <f>512/(B$2/$A119+1)</f>
        <v>2.3299203640500568</v>
      </c>
      <c r="C119">
        <f t="shared" si="1"/>
        <v>2.2994011976047903</v>
      </c>
    </row>
    <row r="120" spans="1:3" x14ac:dyDescent="0.3">
      <c r="A120">
        <v>75</v>
      </c>
      <c r="B120">
        <f>512/(B$2/$A120+1)</f>
        <v>2.1849217638691321</v>
      </c>
      <c r="C120">
        <f t="shared" si="1"/>
        <v>2.1559575795383652</v>
      </c>
    </row>
    <row r="121" spans="1:3" x14ac:dyDescent="0.3">
      <c r="A121">
        <v>70</v>
      </c>
      <c r="B121">
        <f>512/(B$2/$A121+1)</f>
        <v>2.0398406374501992</v>
      </c>
      <c r="C121">
        <f t="shared" si="1"/>
        <v>2.0124781632143747</v>
      </c>
    </row>
    <row r="122" spans="1:3" x14ac:dyDescent="0.3">
      <c r="A122">
        <v>65</v>
      </c>
      <c r="B122">
        <f>512/(B$2/$A122+1)</f>
        <v>1.8946769143182465</v>
      </c>
      <c r="C122">
        <f t="shared" si="1"/>
        <v>1.868962935230251</v>
      </c>
    </row>
    <row r="123" spans="1:3" x14ac:dyDescent="0.3">
      <c r="A123">
        <v>60</v>
      </c>
      <c r="B123">
        <f>512/(B$2/$A123+1)</f>
        <v>1.7494305239179953</v>
      </c>
      <c r="C123">
        <f t="shared" si="1"/>
        <v>1.725411882176735</v>
      </c>
    </row>
    <row r="124" spans="1:3" x14ac:dyDescent="0.3">
      <c r="A124">
        <v>55</v>
      </c>
      <c r="B124">
        <f>512/(B$2/$A124+1)</f>
        <v>1.6041013956137853</v>
      </c>
      <c r="C124">
        <f t="shared" si="1"/>
        <v>1.581824990637873</v>
      </c>
    </row>
    <row r="125" spans="1:3" x14ac:dyDescent="0.3">
      <c r="A125">
        <v>50</v>
      </c>
      <c r="B125">
        <f>512/(B$2/$A125+1)</f>
        <v>1.4586894586894588</v>
      </c>
      <c r="C125">
        <f t="shared" si="1"/>
        <v>1.4382022471910112</v>
      </c>
    </row>
    <row r="126" spans="1:3" x14ac:dyDescent="0.3">
      <c r="A126">
        <v>45</v>
      </c>
      <c r="B126">
        <f>512/(B$2/$A126+1)</f>
        <v>1.3131946423482472</v>
      </c>
      <c r="C126">
        <f t="shared" si="1"/>
        <v>1.2945436384067923</v>
      </c>
    </row>
    <row r="127" spans="1:3" x14ac:dyDescent="0.3">
      <c r="A127">
        <v>40</v>
      </c>
      <c r="B127">
        <f>512/(B$2/$A127+1)</f>
        <v>1.1676168757126568</v>
      </c>
      <c r="C127">
        <f t="shared" si="1"/>
        <v>1.150849150849151</v>
      </c>
    </row>
    <row r="128" spans="1:3" x14ac:dyDescent="0.3">
      <c r="A128">
        <v>35</v>
      </c>
      <c r="B128">
        <f>512/(B$2/$A128+1)</f>
        <v>1.0219560878243512</v>
      </c>
      <c r="C128">
        <f t="shared" si="1"/>
        <v>1.0071187710753091</v>
      </c>
    </row>
    <row r="129" spans="1:3" x14ac:dyDescent="0.3">
      <c r="A129">
        <v>30</v>
      </c>
      <c r="B129">
        <f>512/(B$2/$A129+1)</f>
        <v>0.87621220764403873</v>
      </c>
      <c r="C129">
        <f t="shared" si="1"/>
        <v>0.86335248563577327</v>
      </c>
    </row>
    <row r="130" spans="1:3" x14ac:dyDescent="0.3">
      <c r="A130">
        <v>25</v>
      </c>
      <c r="B130">
        <f>512/(B$2/$A130+1)</f>
        <v>0.73038516405135523</v>
      </c>
      <c r="C130">
        <f t="shared" si="1"/>
        <v>0.7195502810743285</v>
      </c>
    </row>
    <row r="131" spans="1:3" x14ac:dyDescent="0.3">
      <c r="A131">
        <v>20</v>
      </c>
      <c r="B131">
        <f>512/(B$2/$A131+1)</f>
        <v>0.58447488584474883</v>
      </c>
      <c r="C131">
        <f t="shared" si="1"/>
        <v>0.57571214392803594</v>
      </c>
    </row>
    <row r="132" spans="1:3" x14ac:dyDescent="0.3">
      <c r="A132">
        <v>15</v>
      </c>
      <c r="B132">
        <f>512/(B$2/$A132+1)</f>
        <v>0.43848130174136452</v>
      </c>
      <c r="C132">
        <f t="shared" ref="C132:C133" si="2">(4+5)*128/(C$2/$A132+1)</f>
        <v>0.4318380607272273</v>
      </c>
    </row>
    <row r="133" spans="1:3" x14ac:dyDescent="0.3">
      <c r="A133">
        <v>10</v>
      </c>
      <c r="B133">
        <f>512/(B$2/$A133+1)</f>
        <v>0.29240434037692747</v>
      </c>
      <c r="C133">
        <f t="shared" si="2"/>
        <v>0.28792801799550111</v>
      </c>
    </row>
  </sheetData>
  <sortState xmlns:xlrd2="http://schemas.microsoft.com/office/spreadsheetml/2017/richdata2" ref="A3:C133">
    <sortCondition descending="1" ref="A3:A133"/>
  </sortState>
  <mergeCells count="1">
    <mergeCell ref="B1:C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Ref. Values</vt:lpstr>
      <vt:lpstr>Graph</vt:lpstr>
    </vt:vector>
  </TitlesOfParts>
  <Company>Telecom Italia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Martini Massimo</dc:creator>
  <cp:lastModifiedBy>Martini Massimo</cp:lastModifiedBy>
  <dcterms:created xsi:type="dcterms:W3CDTF">2020-08-16T21:52:01Z</dcterms:created>
  <dcterms:modified xsi:type="dcterms:W3CDTF">2020-09-09T08:36:50Z</dcterms:modified>
</cp:coreProperties>
</file>