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3980" yWindow="0" windowWidth="25600" windowHeight="16060" tabRatio="460" activeTab="3"/>
  </bookViews>
  <sheets>
    <sheet name="raw data" sheetId="1" r:id="rId1"/>
    <sheet name="Sheet2" sheetId="2" r:id="rId2"/>
    <sheet name="ITI ISI" sheetId="6" r:id="rId3"/>
    <sheet name="Final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3" l="1"/>
  <c r="AH25" i="3"/>
  <c r="AI25" i="3"/>
  <c r="AL25" i="3"/>
  <c r="AM25" i="3"/>
  <c r="AQ25" i="3"/>
  <c r="AR25" i="3"/>
  <c r="A24" i="3"/>
  <c r="AH24" i="3"/>
  <c r="AI24" i="3"/>
  <c r="AL24" i="3"/>
  <c r="AM24" i="3"/>
  <c r="AQ24" i="3"/>
  <c r="AR24" i="3"/>
  <c r="A23" i="3"/>
  <c r="AH23" i="3"/>
  <c r="AI23" i="3"/>
  <c r="AQ23" i="3"/>
  <c r="AR23" i="3"/>
  <c r="A22" i="3"/>
  <c r="AH22" i="3"/>
  <c r="AI22" i="3"/>
  <c r="AL22" i="3"/>
  <c r="AM22" i="3"/>
  <c r="AQ22" i="3"/>
  <c r="AR22" i="3"/>
  <c r="A21" i="3"/>
  <c r="AH21" i="3"/>
  <c r="AI21" i="3"/>
  <c r="AL21" i="3"/>
  <c r="AM21" i="3"/>
  <c r="AQ21" i="3"/>
  <c r="AR21" i="3"/>
  <c r="A20" i="3"/>
  <c r="AH20" i="3"/>
  <c r="AI20" i="3"/>
  <c r="AL20" i="3"/>
  <c r="AM20" i="3"/>
  <c r="AQ20" i="3"/>
  <c r="AR20" i="3"/>
  <c r="A19" i="3"/>
  <c r="AH19" i="3"/>
  <c r="AI19" i="3"/>
  <c r="AQ19" i="3"/>
  <c r="AR19" i="3"/>
  <c r="A18" i="3"/>
  <c r="AH18" i="3"/>
  <c r="AI18" i="3"/>
  <c r="AQ18" i="3"/>
  <c r="AR18" i="3"/>
  <c r="A17" i="3"/>
  <c r="AH17" i="3"/>
  <c r="AI17" i="3"/>
  <c r="AL17" i="3"/>
  <c r="AM17" i="3"/>
  <c r="AQ17" i="3"/>
  <c r="AR17" i="3"/>
  <c r="A16" i="3"/>
  <c r="AH16" i="3"/>
  <c r="AI16" i="3"/>
  <c r="AL16" i="3"/>
  <c r="AM16" i="3"/>
  <c r="AQ16" i="3"/>
  <c r="AR16" i="3"/>
  <c r="A15" i="3"/>
  <c r="AH15" i="3"/>
  <c r="AI15" i="3"/>
  <c r="AL15" i="3"/>
  <c r="AM15" i="3"/>
  <c r="AQ15" i="3"/>
  <c r="AR15" i="3"/>
  <c r="A14" i="3"/>
  <c r="AH14" i="3"/>
  <c r="AI14" i="3"/>
  <c r="AL14" i="3"/>
  <c r="AM14" i="3"/>
  <c r="AQ14" i="3"/>
  <c r="AR14" i="3"/>
  <c r="A13" i="3"/>
  <c r="AH13" i="3"/>
  <c r="AI13" i="3"/>
  <c r="AL13" i="3"/>
  <c r="AM13" i="3"/>
  <c r="AQ13" i="3"/>
  <c r="AR13" i="3"/>
  <c r="A12" i="3"/>
  <c r="AH12" i="3"/>
  <c r="AI12" i="3"/>
  <c r="AL12" i="3"/>
  <c r="AM12" i="3"/>
  <c r="AQ12" i="3"/>
  <c r="AR12" i="3"/>
  <c r="A11" i="3"/>
  <c r="AH11" i="3"/>
  <c r="AI11" i="3"/>
  <c r="AL11" i="3"/>
  <c r="AM11" i="3"/>
  <c r="AQ11" i="3"/>
  <c r="AR11" i="3"/>
  <c r="A10" i="3"/>
  <c r="AH10" i="3"/>
  <c r="AI10" i="3"/>
  <c r="AQ10" i="3"/>
  <c r="AR10" i="3"/>
  <c r="A9" i="3"/>
  <c r="AH9" i="3"/>
  <c r="AI9" i="3"/>
  <c r="AQ9" i="3"/>
  <c r="AR9" i="3"/>
  <c r="A8" i="3"/>
  <c r="AH8" i="3"/>
  <c r="AI8" i="3"/>
  <c r="AL8" i="3"/>
  <c r="AM8" i="3"/>
  <c r="AQ8" i="3"/>
  <c r="AR8" i="3"/>
  <c r="A7" i="3"/>
  <c r="AH7" i="3"/>
  <c r="AI7" i="3"/>
  <c r="AL7" i="3"/>
  <c r="AM7" i="3"/>
  <c r="AQ7" i="3"/>
  <c r="AR7" i="3"/>
  <c r="A6" i="3"/>
  <c r="AH6" i="3"/>
  <c r="AI6" i="3"/>
  <c r="AL6" i="3"/>
  <c r="AM6" i="3"/>
  <c r="AQ6" i="3"/>
  <c r="AR6" i="3"/>
  <c r="A5" i="3"/>
  <c r="AH5" i="3"/>
  <c r="AI5" i="3"/>
  <c r="AQ5" i="3"/>
  <c r="AR5" i="3"/>
  <c r="A4" i="3"/>
  <c r="AH4" i="3"/>
  <c r="AI4" i="3"/>
  <c r="AQ4" i="3"/>
  <c r="AR4" i="3"/>
  <c r="A3" i="3"/>
  <c r="AH3" i="3"/>
  <c r="AI3" i="3"/>
  <c r="AL3" i="3"/>
  <c r="AM3" i="3"/>
  <c r="AQ3" i="3"/>
  <c r="AR3" i="3"/>
  <c r="A2" i="3"/>
  <c r="AH2" i="3"/>
  <c r="AI2" i="3"/>
  <c r="AL2" i="3"/>
  <c r="AM2" i="3"/>
  <c r="AQ2" i="3"/>
  <c r="AR2" i="3"/>
  <c r="AN25" i="3"/>
  <c r="AN24" i="3"/>
  <c r="AL23" i="3"/>
  <c r="AM23" i="3"/>
  <c r="AN23" i="3"/>
  <c r="AN22" i="3"/>
  <c r="AN21" i="3"/>
  <c r="AN20" i="3"/>
  <c r="AL19" i="3"/>
  <c r="AM19" i="3"/>
  <c r="AN19" i="3"/>
  <c r="AL18" i="3"/>
  <c r="AM18" i="3"/>
  <c r="AN18" i="3"/>
  <c r="AN17" i="3"/>
  <c r="AN16" i="3"/>
  <c r="AN15" i="3"/>
  <c r="AN14" i="3"/>
  <c r="AN13" i="3"/>
  <c r="AN12" i="3"/>
  <c r="AN11" i="3"/>
  <c r="AL10" i="3"/>
  <c r="AM10" i="3"/>
  <c r="AN10" i="3"/>
  <c r="AL9" i="3"/>
  <c r="AM9" i="3"/>
  <c r="AN9" i="3"/>
  <c r="AN8" i="3"/>
  <c r="AN7" i="3"/>
  <c r="AN6" i="3"/>
  <c r="AL5" i="3"/>
  <c r="AM5" i="3"/>
  <c r="AN5" i="3"/>
  <c r="AL4" i="3"/>
  <c r="AM4" i="3"/>
  <c r="AN4" i="3"/>
  <c r="AN3" i="3"/>
  <c r="AN2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" i="3"/>
  <c r="AD25" i="3"/>
  <c r="AE25" i="3"/>
  <c r="AF25" i="3"/>
  <c r="AD24" i="3"/>
  <c r="AE24" i="3"/>
  <c r="AF24" i="3"/>
  <c r="AD23" i="3"/>
  <c r="AE23" i="3"/>
  <c r="AF23" i="3"/>
  <c r="AD22" i="3"/>
  <c r="AE22" i="3"/>
  <c r="AF22" i="3"/>
  <c r="AD21" i="3"/>
  <c r="AE21" i="3"/>
  <c r="AF21" i="3"/>
  <c r="AD20" i="3"/>
  <c r="AE20" i="3"/>
  <c r="AF20" i="3"/>
  <c r="AD19" i="3"/>
  <c r="AE19" i="3"/>
  <c r="AF19" i="3"/>
  <c r="AD18" i="3"/>
  <c r="AE18" i="3"/>
  <c r="AF18" i="3"/>
  <c r="AD17" i="3"/>
  <c r="AE17" i="3"/>
  <c r="AF17" i="3"/>
  <c r="AD16" i="3"/>
  <c r="AE16" i="3"/>
  <c r="AF16" i="3"/>
  <c r="AD15" i="3"/>
  <c r="AE15" i="3"/>
  <c r="AF15" i="3"/>
  <c r="AD14" i="3"/>
  <c r="AE14" i="3"/>
  <c r="AF14" i="3"/>
  <c r="AD13" i="3"/>
  <c r="AE13" i="3"/>
  <c r="AF13" i="3"/>
  <c r="AD12" i="3"/>
  <c r="AE12" i="3"/>
  <c r="AF12" i="3"/>
  <c r="AD11" i="3"/>
  <c r="AE11" i="3"/>
  <c r="AF11" i="3"/>
  <c r="AD10" i="3"/>
  <c r="AE10" i="3"/>
  <c r="AF10" i="3"/>
  <c r="AD9" i="3"/>
  <c r="AE9" i="3"/>
  <c r="AF9" i="3"/>
  <c r="AD8" i="3"/>
  <c r="AE8" i="3"/>
  <c r="AF8" i="3"/>
  <c r="AD7" i="3"/>
  <c r="AE7" i="3"/>
  <c r="AF7" i="3"/>
  <c r="AD6" i="3"/>
  <c r="AE6" i="3"/>
  <c r="AF6" i="3"/>
  <c r="AD5" i="3"/>
  <c r="AE5" i="3"/>
  <c r="AF5" i="3"/>
  <c r="AD4" i="3"/>
  <c r="AE4" i="3"/>
  <c r="AF4" i="3"/>
  <c r="AD3" i="3"/>
  <c r="AE3" i="3"/>
  <c r="AF3" i="3"/>
  <c r="AD2" i="3"/>
  <c r="AE2" i="3"/>
  <c r="AF2" i="3"/>
  <c r="Z25" i="3"/>
  <c r="AA25" i="3"/>
  <c r="AB25" i="3"/>
  <c r="Z24" i="3"/>
  <c r="AA24" i="3"/>
  <c r="AB24" i="3"/>
  <c r="Z23" i="3"/>
  <c r="AA23" i="3"/>
  <c r="AB23" i="3"/>
  <c r="Z22" i="3"/>
  <c r="AA22" i="3"/>
  <c r="AB22" i="3"/>
  <c r="Z21" i="3"/>
  <c r="AA21" i="3"/>
  <c r="AB21" i="3"/>
  <c r="Z20" i="3"/>
  <c r="AA20" i="3"/>
  <c r="AB20" i="3"/>
  <c r="Z19" i="3"/>
  <c r="AA19" i="3"/>
  <c r="AB19" i="3"/>
  <c r="Z18" i="3"/>
  <c r="AA18" i="3"/>
  <c r="AB18" i="3"/>
  <c r="Z17" i="3"/>
  <c r="AA17" i="3"/>
  <c r="AB17" i="3"/>
  <c r="Z16" i="3"/>
  <c r="AA16" i="3"/>
  <c r="AB16" i="3"/>
  <c r="Z15" i="3"/>
  <c r="AA15" i="3"/>
  <c r="AB15" i="3"/>
  <c r="Z14" i="3"/>
  <c r="AA14" i="3"/>
  <c r="AB14" i="3"/>
  <c r="Z13" i="3"/>
  <c r="AA13" i="3"/>
  <c r="AB13" i="3"/>
  <c r="Z12" i="3"/>
  <c r="AA12" i="3"/>
  <c r="AB12" i="3"/>
  <c r="Z11" i="3"/>
  <c r="AA11" i="3"/>
  <c r="AB11" i="3"/>
  <c r="Z10" i="3"/>
  <c r="AA10" i="3"/>
  <c r="AB10" i="3"/>
  <c r="Z9" i="3"/>
  <c r="AA9" i="3"/>
  <c r="AB9" i="3"/>
  <c r="Z8" i="3"/>
  <c r="AA8" i="3"/>
  <c r="AB8" i="3"/>
  <c r="Z7" i="3"/>
  <c r="AA7" i="3"/>
  <c r="AB7" i="3"/>
  <c r="Z6" i="3"/>
  <c r="AA6" i="3"/>
  <c r="AB6" i="3"/>
  <c r="Z5" i="3"/>
  <c r="AA5" i="3"/>
  <c r="AB5" i="3"/>
  <c r="Z4" i="3"/>
  <c r="AA4" i="3"/>
  <c r="AB4" i="3"/>
  <c r="Z3" i="3"/>
  <c r="AA3" i="3"/>
  <c r="AB3" i="3"/>
  <c r="Z2" i="3"/>
  <c r="AA2" i="3"/>
  <c r="AB2" i="3"/>
  <c r="V25" i="3"/>
  <c r="W25" i="3"/>
  <c r="X25" i="3"/>
  <c r="V24" i="3"/>
  <c r="W24" i="3"/>
  <c r="X24" i="3"/>
  <c r="V23" i="3"/>
  <c r="W23" i="3"/>
  <c r="X23" i="3"/>
  <c r="V22" i="3"/>
  <c r="W22" i="3"/>
  <c r="X22" i="3"/>
  <c r="V21" i="3"/>
  <c r="W21" i="3"/>
  <c r="X21" i="3"/>
  <c r="V20" i="3"/>
  <c r="W20" i="3"/>
  <c r="X20" i="3"/>
  <c r="V19" i="3"/>
  <c r="W19" i="3"/>
  <c r="X19" i="3"/>
  <c r="V18" i="3"/>
  <c r="W18" i="3"/>
  <c r="X18" i="3"/>
  <c r="V17" i="3"/>
  <c r="W17" i="3"/>
  <c r="X17" i="3"/>
  <c r="V16" i="3"/>
  <c r="W16" i="3"/>
  <c r="X16" i="3"/>
  <c r="V15" i="3"/>
  <c r="W15" i="3"/>
  <c r="X15" i="3"/>
  <c r="V14" i="3"/>
  <c r="W14" i="3"/>
  <c r="X14" i="3"/>
  <c r="V13" i="3"/>
  <c r="W13" i="3"/>
  <c r="X13" i="3"/>
  <c r="V12" i="3"/>
  <c r="W12" i="3"/>
  <c r="X12" i="3"/>
  <c r="V11" i="3"/>
  <c r="W11" i="3"/>
  <c r="X11" i="3"/>
  <c r="V10" i="3"/>
  <c r="W10" i="3"/>
  <c r="X10" i="3"/>
  <c r="V9" i="3"/>
  <c r="W9" i="3"/>
  <c r="X9" i="3"/>
  <c r="V8" i="3"/>
  <c r="W8" i="3"/>
  <c r="X8" i="3"/>
  <c r="V7" i="3"/>
  <c r="W7" i="3"/>
  <c r="X7" i="3"/>
  <c r="V6" i="3"/>
  <c r="W6" i="3"/>
  <c r="X6" i="3"/>
  <c r="V5" i="3"/>
  <c r="W5" i="3"/>
  <c r="X5" i="3"/>
  <c r="V4" i="3"/>
  <c r="W4" i="3"/>
  <c r="X4" i="3"/>
  <c r="V3" i="3"/>
  <c r="W3" i="3"/>
  <c r="X3" i="3"/>
  <c r="V2" i="3"/>
  <c r="W2" i="3"/>
  <c r="X2" i="3"/>
  <c r="R25" i="3"/>
  <c r="S25" i="3"/>
  <c r="T25" i="3"/>
  <c r="R24" i="3"/>
  <c r="S24" i="3"/>
  <c r="T24" i="3"/>
  <c r="R23" i="3"/>
  <c r="S23" i="3"/>
  <c r="T23" i="3"/>
  <c r="R22" i="3"/>
  <c r="S22" i="3"/>
  <c r="T22" i="3"/>
  <c r="R21" i="3"/>
  <c r="S21" i="3"/>
  <c r="T21" i="3"/>
  <c r="R20" i="3"/>
  <c r="S20" i="3"/>
  <c r="T20" i="3"/>
  <c r="R19" i="3"/>
  <c r="S19" i="3"/>
  <c r="T19" i="3"/>
  <c r="R18" i="3"/>
  <c r="S18" i="3"/>
  <c r="T18" i="3"/>
  <c r="R17" i="3"/>
  <c r="S17" i="3"/>
  <c r="T17" i="3"/>
  <c r="R16" i="3"/>
  <c r="S16" i="3"/>
  <c r="T16" i="3"/>
  <c r="R15" i="3"/>
  <c r="S15" i="3"/>
  <c r="T15" i="3"/>
  <c r="R14" i="3"/>
  <c r="S14" i="3"/>
  <c r="T14" i="3"/>
  <c r="R13" i="3"/>
  <c r="S13" i="3"/>
  <c r="T13" i="3"/>
  <c r="R12" i="3"/>
  <c r="S12" i="3"/>
  <c r="T12" i="3"/>
  <c r="R11" i="3"/>
  <c r="S11" i="3"/>
  <c r="T11" i="3"/>
  <c r="R10" i="3"/>
  <c r="S10" i="3"/>
  <c r="T10" i="3"/>
  <c r="R9" i="3"/>
  <c r="S9" i="3"/>
  <c r="T9" i="3"/>
  <c r="R8" i="3"/>
  <c r="S8" i="3"/>
  <c r="T8" i="3"/>
  <c r="R7" i="3"/>
  <c r="S7" i="3"/>
  <c r="T7" i="3"/>
  <c r="R6" i="3"/>
  <c r="S6" i="3"/>
  <c r="T6" i="3"/>
  <c r="R5" i="3"/>
  <c r="S5" i="3"/>
  <c r="T5" i="3"/>
  <c r="R4" i="3"/>
  <c r="S4" i="3"/>
  <c r="T4" i="3"/>
  <c r="R3" i="3"/>
  <c r="S3" i="3"/>
  <c r="T3" i="3"/>
  <c r="T2" i="3"/>
  <c r="O25" i="3"/>
  <c r="P25" i="3"/>
  <c r="O24" i="3"/>
  <c r="P24" i="3"/>
  <c r="O23" i="3"/>
  <c r="P23" i="3"/>
  <c r="O22" i="3"/>
  <c r="P22" i="3"/>
  <c r="O21" i="3"/>
  <c r="P21" i="3"/>
  <c r="O20" i="3"/>
  <c r="P20" i="3"/>
  <c r="O19" i="3"/>
  <c r="P19" i="3"/>
  <c r="O18" i="3"/>
  <c r="P18" i="3"/>
  <c r="O17" i="3"/>
  <c r="P17" i="3"/>
  <c r="O16" i="3"/>
  <c r="P16" i="3"/>
  <c r="O15" i="3"/>
  <c r="P15" i="3"/>
  <c r="O14" i="3"/>
  <c r="P14" i="3"/>
  <c r="O13" i="3"/>
  <c r="P13" i="3"/>
  <c r="O12" i="3"/>
  <c r="P12" i="3"/>
  <c r="O11" i="3"/>
  <c r="P11" i="3"/>
  <c r="O10" i="3"/>
  <c r="P10" i="3"/>
  <c r="O9" i="3"/>
  <c r="P9" i="3"/>
  <c r="O8" i="3"/>
  <c r="P8" i="3"/>
  <c r="O7" i="3"/>
  <c r="P7" i="3"/>
  <c r="O6" i="3"/>
  <c r="P6" i="3"/>
  <c r="O5" i="3"/>
  <c r="P5" i="3"/>
  <c r="O4" i="3"/>
  <c r="P4" i="3"/>
  <c r="O3" i="3"/>
  <c r="P3" i="3"/>
  <c r="O2" i="3"/>
  <c r="P2" i="3"/>
  <c r="J24" i="3"/>
  <c r="K24" i="3"/>
  <c r="L24" i="3"/>
  <c r="J23" i="3"/>
  <c r="K23" i="3"/>
  <c r="L23" i="3"/>
  <c r="J22" i="3"/>
  <c r="K22" i="3"/>
  <c r="L22" i="3"/>
  <c r="J21" i="3"/>
  <c r="K21" i="3"/>
  <c r="L21" i="3"/>
  <c r="J20" i="3"/>
  <c r="K20" i="3"/>
  <c r="L20" i="3"/>
  <c r="J19" i="3"/>
  <c r="K19" i="3"/>
  <c r="L19" i="3"/>
  <c r="J18" i="3"/>
  <c r="K18" i="3"/>
  <c r="L18" i="3"/>
  <c r="J17" i="3"/>
  <c r="K17" i="3"/>
  <c r="L17" i="3"/>
  <c r="J16" i="3"/>
  <c r="K16" i="3"/>
  <c r="L16" i="3"/>
  <c r="J15" i="3"/>
  <c r="K15" i="3"/>
  <c r="L15" i="3"/>
  <c r="J14" i="3"/>
  <c r="K14" i="3"/>
  <c r="L14" i="3"/>
  <c r="J13" i="3"/>
  <c r="K13" i="3"/>
  <c r="L13" i="3"/>
  <c r="J12" i="3"/>
  <c r="K12" i="3"/>
  <c r="L12" i="3"/>
  <c r="J11" i="3"/>
  <c r="K11" i="3"/>
  <c r="L11" i="3"/>
  <c r="J10" i="3"/>
  <c r="K10" i="3"/>
  <c r="L10" i="3"/>
  <c r="J9" i="3"/>
  <c r="K9" i="3"/>
  <c r="L9" i="3"/>
  <c r="J8" i="3"/>
  <c r="K8" i="3"/>
  <c r="L8" i="3"/>
  <c r="J7" i="3"/>
  <c r="K7" i="3"/>
  <c r="L7" i="3"/>
  <c r="J6" i="3"/>
  <c r="K6" i="3"/>
  <c r="L6" i="3"/>
  <c r="J5" i="3"/>
  <c r="K5" i="3"/>
  <c r="L5" i="3"/>
  <c r="J4" i="3"/>
  <c r="K4" i="3"/>
  <c r="L4" i="3"/>
  <c r="J3" i="3"/>
  <c r="K3" i="3"/>
  <c r="L3" i="3"/>
  <c r="J2" i="3"/>
  <c r="K2" i="3"/>
  <c r="L2" i="3"/>
  <c r="F25" i="3"/>
  <c r="G25" i="3"/>
  <c r="H25" i="3"/>
  <c r="F24" i="3"/>
  <c r="G24" i="3"/>
  <c r="H24" i="3"/>
  <c r="F23" i="3"/>
  <c r="G23" i="3"/>
  <c r="H23" i="3"/>
  <c r="F22" i="3"/>
  <c r="G22" i="3"/>
  <c r="H22" i="3"/>
  <c r="F21" i="3"/>
  <c r="G21" i="3"/>
  <c r="H21" i="3"/>
  <c r="F20" i="3"/>
  <c r="G20" i="3"/>
  <c r="H20" i="3"/>
  <c r="F19" i="3"/>
  <c r="G19" i="3"/>
  <c r="H19" i="3"/>
  <c r="F18" i="3"/>
  <c r="G18" i="3"/>
  <c r="H18" i="3"/>
  <c r="F17" i="3"/>
  <c r="G17" i="3"/>
  <c r="H17" i="3"/>
  <c r="F16" i="3"/>
  <c r="G16" i="3"/>
  <c r="H16" i="3"/>
  <c r="F15" i="3"/>
  <c r="G15" i="3"/>
  <c r="H15" i="3"/>
  <c r="F14" i="3"/>
  <c r="G14" i="3"/>
  <c r="H14" i="3"/>
  <c r="F13" i="3"/>
  <c r="G13" i="3"/>
  <c r="H13" i="3"/>
  <c r="F12" i="3"/>
  <c r="G12" i="3"/>
  <c r="H12" i="3"/>
  <c r="F11" i="3"/>
  <c r="G11" i="3"/>
  <c r="H11" i="3"/>
  <c r="F10" i="3"/>
  <c r="G10" i="3"/>
  <c r="H10" i="3"/>
  <c r="F9" i="3"/>
  <c r="G9" i="3"/>
  <c r="H9" i="3"/>
  <c r="F8" i="3"/>
  <c r="G8" i="3"/>
  <c r="H8" i="3"/>
  <c r="F7" i="3"/>
  <c r="G7" i="3"/>
  <c r="H7" i="3"/>
  <c r="F6" i="3"/>
  <c r="G6" i="3"/>
  <c r="H6" i="3"/>
  <c r="F5" i="3"/>
  <c r="G5" i="3"/>
  <c r="H5" i="3"/>
  <c r="F4" i="3"/>
  <c r="G4" i="3"/>
  <c r="H4" i="3"/>
  <c r="F3" i="3"/>
  <c r="G3" i="3"/>
  <c r="H3" i="3"/>
  <c r="F2" i="3"/>
  <c r="G2" i="3"/>
  <c r="H2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4" i="3"/>
  <c r="C4" i="3"/>
  <c r="D4" i="3"/>
  <c r="B2" i="3"/>
  <c r="C2" i="3"/>
  <c r="D2" i="3"/>
  <c r="B3" i="3"/>
  <c r="C3" i="3"/>
  <c r="D3" i="3"/>
  <c r="AP2" i="3"/>
  <c r="AA26" i="3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" i="6"/>
  <c r="N2" i="6"/>
  <c r="L2" i="6"/>
  <c r="K2" i="6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I2" i="6"/>
  <c r="H2" i="6"/>
  <c r="G2" i="6"/>
  <c r="D1" i="6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F1" i="6"/>
  <c r="E1" i="6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  <c r="D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L3" i="6"/>
  <c r="N3" i="6"/>
  <c r="L4" i="6"/>
  <c r="N4" i="6"/>
  <c r="L5" i="6"/>
  <c r="N5" i="6"/>
  <c r="L6" i="6"/>
  <c r="N6" i="6"/>
  <c r="L7" i="6"/>
  <c r="N7" i="6"/>
  <c r="L8" i="6"/>
  <c r="N8" i="6"/>
  <c r="L9" i="6"/>
  <c r="N9" i="6"/>
  <c r="L10" i="6"/>
  <c r="N10" i="6"/>
  <c r="L11" i="6"/>
  <c r="N11" i="6"/>
  <c r="L12" i="6"/>
  <c r="N12" i="6"/>
  <c r="L13" i="6"/>
  <c r="N13" i="6"/>
  <c r="L14" i="6"/>
  <c r="N14" i="6"/>
  <c r="L15" i="6"/>
  <c r="N15" i="6"/>
  <c r="L16" i="6"/>
  <c r="N16" i="6"/>
  <c r="L17" i="6"/>
  <c r="N17" i="6"/>
  <c r="L18" i="6"/>
  <c r="N18" i="6"/>
  <c r="L19" i="6"/>
  <c r="N19" i="6"/>
  <c r="L20" i="6"/>
  <c r="N20" i="6"/>
  <c r="L21" i="6"/>
  <c r="N21" i="6"/>
  <c r="L22" i="6"/>
  <c r="N22" i="6"/>
  <c r="L23" i="6"/>
  <c r="N23" i="6"/>
  <c r="L24" i="6"/>
  <c r="N24" i="6"/>
  <c r="L25" i="6"/>
  <c r="N25" i="6"/>
  <c r="BB26" i="3"/>
  <c r="BC26" i="3"/>
  <c r="BD26" i="3"/>
  <c r="BE26" i="3"/>
  <c r="BF26" i="3"/>
  <c r="BG26" i="3"/>
  <c r="B3" i="2"/>
  <c r="D3" i="2"/>
  <c r="E3" i="2"/>
  <c r="G3" i="2"/>
  <c r="H3" i="2"/>
  <c r="J3" i="2"/>
  <c r="K3" i="2"/>
  <c r="O3" i="2"/>
  <c r="P3" i="2"/>
  <c r="S3" i="2"/>
  <c r="T3" i="2"/>
  <c r="W3" i="2"/>
  <c r="X3" i="2"/>
  <c r="AB3" i="2"/>
  <c r="AC3" i="2"/>
  <c r="AF3" i="2"/>
  <c r="AG3" i="2"/>
  <c r="AK3" i="2"/>
  <c r="AL3" i="2"/>
  <c r="AO3" i="2"/>
  <c r="AP3" i="2"/>
  <c r="AS3" i="2"/>
  <c r="AT3" i="2"/>
  <c r="AW3" i="2"/>
  <c r="AX3" i="2"/>
  <c r="BA3" i="2"/>
  <c r="BB3" i="2"/>
  <c r="BE3" i="2"/>
  <c r="BF3" i="2"/>
  <c r="B4" i="2"/>
  <c r="D4" i="2"/>
  <c r="E4" i="2"/>
  <c r="G4" i="2"/>
  <c r="H4" i="2"/>
  <c r="J4" i="2"/>
  <c r="K4" i="2"/>
  <c r="O4" i="2"/>
  <c r="P4" i="2"/>
  <c r="S4" i="2"/>
  <c r="T4" i="2"/>
  <c r="W4" i="2"/>
  <c r="X4" i="2"/>
  <c r="AB4" i="2"/>
  <c r="AC4" i="2"/>
  <c r="AF4" i="2"/>
  <c r="AG4" i="2"/>
  <c r="AK4" i="2"/>
  <c r="AL4" i="2"/>
  <c r="AO4" i="2"/>
  <c r="AP4" i="2"/>
  <c r="AS4" i="2"/>
  <c r="AT4" i="2"/>
  <c r="AW4" i="2"/>
  <c r="AX4" i="2"/>
  <c r="BA4" i="2"/>
  <c r="BB4" i="2"/>
  <c r="BE4" i="2"/>
  <c r="BF4" i="2"/>
  <c r="B5" i="2"/>
  <c r="D5" i="2"/>
  <c r="E5" i="2"/>
  <c r="G5" i="2"/>
  <c r="H5" i="2"/>
  <c r="J5" i="2"/>
  <c r="K5" i="2"/>
  <c r="O5" i="2"/>
  <c r="P5" i="2"/>
  <c r="S5" i="2"/>
  <c r="T5" i="2"/>
  <c r="W5" i="2"/>
  <c r="X5" i="2"/>
  <c r="AB5" i="2"/>
  <c r="AC5" i="2"/>
  <c r="AF5" i="2"/>
  <c r="AG5" i="2"/>
  <c r="AK5" i="2"/>
  <c r="AL5" i="2"/>
  <c r="AO5" i="2"/>
  <c r="AP5" i="2"/>
  <c r="AS5" i="2"/>
  <c r="AT5" i="2"/>
  <c r="AW5" i="2"/>
  <c r="AX5" i="2"/>
  <c r="BA5" i="2"/>
  <c r="BB5" i="2"/>
  <c r="BE5" i="2"/>
  <c r="BF5" i="2"/>
  <c r="B6" i="2"/>
  <c r="D6" i="2"/>
  <c r="E6" i="2"/>
  <c r="G6" i="2"/>
  <c r="H6" i="2"/>
  <c r="J6" i="2"/>
  <c r="K6" i="2"/>
  <c r="O6" i="2"/>
  <c r="P6" i="2"/>
  <c r="S6" i="2"/>
  <c r="T6" i="2"/>
  <c r="W6" i="2"/>
  <c r="X6" i="2"/>
  <c r="AB6" i="2"/>
  <c r="AC6" i="2"/>
  <c r="AF6" i="2"/>
  <c r="AG6" i="2"/>
  <c r="AK6" i="2"/>
  <c r="AL6" i="2"/>
  <c r="AO6" i="2"/>
  <c r="AP6" i="2"/>
  <c r="AS6" i="2"/>
  <c r="AT6" i="2"/>
  <c r="AW6" i="2"/>
  <c r="AX6" i="2"/>
  <c r="BA6" i="2"/>
  <c r="BB6" i="2"/>
  <c r="BE6" i="2"/>
  <c r="BF6" i="2"/>
  <c r="B7" i="2"/>
  <c r="D7" i="2"/>
  <c r="E7" i="2"/>
  <c r="G7" i="2"/>
  <c r="H7" i="2"/>
  <c r="J7" i="2"/>
  <c r="K7" i="2"/>
  <c r="O7" i="2"/>
  <c r="P7" i="2"/>
  <c r="S7" i="2"/>
  <c r="T7" i="2"/>
  <c r="W7" i="2"/>
  <c r="X7" i="2"/>
  <c r="AB7" i="2"/>
  <c r="AC7" i="2"/>
  <c r="AF7" i="2"/>
  <c r="AG7" i="2"/>
  <c r="AK7" i="2"/>
  <c r="AL7" i="2"/>
  <c r="AO7" i="2"/>
  <c r="AP7" i="2"/>
  <c r="AS7" i="2"/>
  <c r="AT7" i="2"/>
  <c r="AW7" i="2"/>
  <c r="AX7" i="2"/>
  <c r="BA7" i="2"/>
  <c r="BB7" i="2"/>
  <c r="BE7" i="2"/>
  <c r="BF7" i="2"/>
  <c r="B8" i="2"/>
  <c r="D8" i="2"/>
  <c r="E8" i="2"/>
  <c r="G8" i="2"/>
  <c r="H8" i="2"/>
  <c r="J8" i="2"/>
  <c r="K8" i="2"/>
  <c r="O8" i="2"/>
  <c r="P8" i="2"/>
  <c r="S8" i="2"/>
  <c r="T8" i="2"/>
  <c r="W8" i="2"/>
  <c r="X8" i="2"/>
  <c r="AB8" i="2"/>
  <c r="AC8" i="2"/>
  <c r="AF8" i="2"/>
  <c r="AG8" i="2"/>
  <c r="AK8" i="2"/>
  <c r="AL8" i="2"/>
  <c r="AO8" i="2"/>
  <c r="AP8" i="2"/>
  <c r="AS8" i="2"/>
  <c r="AT8" i="2"/>
  <c r="AW8" i="2"/>
  <c r="AX8" i="2"/>
  <c r="BA8" i="2"/>
  <c r="BB8" i="2"/>
  <c r="BE8" i="2"/>
  <c r="BF8" i="2"/>
  <c r="B9" i="2"/>
  <c r="D9" i="2"/>
  <c r="E9" i="2"/>
  <c r="G9" i="2"/>
  <c r="H9" i="2"/>
  <c r="J9" i="2"/>
  <c r="K9" i="2"/>
  <c r="O9" i="2"/>
  <c r="P9" i="2"/>
  <c r="S9" i="2"/>
  <c r="T9" i="2"/>
  <c r="W9" i="2"/>
  <c r="X9" i="2"/>
  <c r="AB9" i="2"/>
  <c r="AC9" i="2"/>
  <c r="AF9" i="2"/>
  <c r="AG9" i="2"/>
  <c r="AK9" i="2"/>
  <c r="AL9" i="2"/>
  <c r="AO9" i="2"/>
  <c r="AP9" i="2"/>
  <c r="AS9" i="2"/>
  <c r="AT9" i="2"/>
  <c r="AW9" i="2"/>
  <c r="AX9" i="2"/>
  <c r="BA9" i="2"/>
  <c r="BB9" i="2"/>
  <c r="BE9" i="2"/>
  <c r="BF9" i="2"/>
  <c r="B10" i="2"/>
  <c r="D10" i="2"/>
  <c r="E10" i="2"/>
  <c r="G10" i="2"/>
  <c r="H10" i="2"/>
  <c r="J10" i="2"/>
  <c r="K10" i="2"/>
  <c r="O10" i="2"/>
  <c r="P10" i="2"/>
  <c r="S10" i="2"/>
  <c r="T10" i="2"/>
  <c r="W10" i="2"/>
  <c r="X10" i="2"/>
  <c r="AB10" i="2"/>
  <c r="AC10" i="2"/>
  <c r="AF10" i="2"/>
  <c r="AG10" i="2"/>
  <c r="AK10" i="2"/>
  <c r="AL10" i="2"/>
  <c r="AO10" i="2"/>
  <c r="AP10" i="2"/>
  <c r="AS10" i="2"/>
  <c r="AT10" i="2"/>
  <c r="AW10" i="2"/>
  <c r="AX10" i="2"/>
  <c r="BA10" i="2"/>
  <c r="BB10" i="2"/>
  <c r="BE10" i="2"/>
  <c r="BF10" i="2"/>
  <c r="B11" i="2"/>
  <c r="D11" i="2"/>
  <c r="E11" i="2"/>
  <c r="G11" i="2"/>
  <c r="H11" i="2"/>
  <c r="J11" i="2"/>
  <c r="K11" i="2"/>
  <c r="O11" i="2"/>
  <c r="P11" i="2"/>
  <c r="S11" i="2"/>
  <c r="T11" i="2"/>
  <c r="W11" i="2"/>
  <c r="X11" i="2"/>
  <c r="AB11" i="2"/>
  <c r="AC11" i="2"/>
  <c r="AF11" i="2"/>
  <c r="AG11" i="2"/>
  <c r="AK11" i="2"/>
  <c r="AL11" i="2"/>
  <c r="AO11" i="2"/>
  <c r="AP11" i="2"/>
  <c r="AS11" i="2"/>
  <c r="AT11" i="2"/>
  <c r="AW11" i="2"/>
  <c r="AX11" i="2"/>
  <c r="BA11" i="2"/>
  <c r="BB11" i="2"/>
  <c r="BE11" i="2"/>
  <c r="BF11" i="2"/>
  <c r="B12" i="2"/>
  <c r="D12" i="2"/>
  <c r="E12" i="2"/>
  <c r="G12" i="2"/>
  <c r="H12" i="2"/>
  <c r="J12" i="2"/>
  <c r="K12" i="2"/>
  <c r="O12" i="2"/>
  <c r="P12" i="2"/>
  <c r="S12" i="2"/>
  <c r="T12" i="2"/>
  <c r="W12" i="2"/>
  <c r="X12" i="2"/>
  <c r="AB12" i="2"/>
  <c r="AC12" i="2"/>
  <c r="AF12" i="2"/>
  <c r="AG12" i="2"/>
  <c r="AK12" i="2"/>
  <c r="AL12" i="2"/>
  <c r="AO12" i="2"/>
  <c r="AP12" i="2"/>
  <c r="AS12" i="2"/>
  <c r="AT12" i="2"/>
  <c r="AW12" i="2"/>
  <c r="AX12" i="2"/>
  <c r="BA12" i="2"/>
  <c r="BB12" i="2"/>
  <c r="BE12" i="2"/>
  <c r="BF12" i="2"/>
  <c r="B13" i="2"/>
  <c r="D13" i="2"/>
  <c r="E13" i="2"/>
  <c r="G13" i="2"/>
  <c r="H13" i="2"/>
  <c r="J13" i="2"/>
  <c r="K13" i="2"/>
  <c r="O13" i="2"/>
  <c r="P13" i="2"/>
  <c r="S13" i="2"/>
  <c r="T13" i="2"/>
  <c r="W13" i="2"/>
  <c r="X13" i="2"/>
  <c r="AB13" i="2"/>
  <c r="AC13" i="2"/>
  <c r="AF13" i="2"/>
  <c r="AG13" i="2"/>
  <c r="AK13" i="2"/>
  <c r="AL13" i="2"/>
  <c r="AO13" i="2"/>
  <c r="AP13" i="2"/>
  <c r="AS13" i="2"/>
  <c r="AT13" i="2"/>
  <c r="AW13" i="2"/>
  <c r="AX13" i="2"/>
  <c r="BA13" i="2"/>
  <c r="BB13" i="2"/>
  <c r="BE13" i="2"/>
  <c r="BF13" i="2"/>
  <c r="B14" i="2"/>
  <c r="D14" i="2"/>
  <c r="E14" i="2"/>
  <c r="G14" i="2"/>
  <c r="H14" i="2"/>
  <c r="J14" i="2"/>
  <c r="K14" i="2"/>
  <c r="O14" i="2"/>
  <c r="P14" i="2"/>
  <c r="S14" i="2"/>
  <c r="T14" i="2"/>
  <c r="W14" i="2"/>
  <c r="X14" i="2"/>
  <c r="AB14" i="2"/>
  <c r="AC14" i="2"/>
  <c r="AF14" i="2"/>
  <c r="AG14" i="2"/>
  <c r="AK14" i="2"/>
  <c r="AL14" i="2"/>
  <c r="AO14" i="2"/>
  <c r="AP14" i="2"/>
  <c r="AS14" i="2"/>
  <c r="AT14" i="2"/>
  <c r="AW14" i="2"/>
  <c r="AX14" i="2"/>
  <c r="BA14" i="2"/>
  <c r="BB14" i="2"/>
  <c r="BE14" i="2"/>
  <c r="BF14" i="2"/>
  <c r="B15" i="2"/>
  <c r="D15" i="2"/>
  <c r="E15" i="2"/>
  <c r="G15" i="2"/>
  <c r="H15" i="2"/>
  <c r="J15" i="2"/>
  <c r="K15" i="2"/>
  <c r="O15" i="2"/>
  <c r="P15" i="2"/>
  <c r="S15" i="2"/>
  <c r="T15" i="2"/>
  <c r="W15" i="2"/>
  <c r="X15" i="2"/>
  <c r="AB15" i="2"/>
  <c r="AC15" i="2"/>
  <c r="AF15" i="2"/>
  <c r="AG15" i="2"/>
  <c r="AK15" i="2"/>
  <c r="AL15" i="2"/>
  <c r="AO15" i="2"/>
  <c r="AP15" i="2"/>
  <c r="AS15" i="2"/>
  <c r="AT15" i="2"/>
  <c r="AW15" i="2"/>
  <c r="AX15" i="2"/>
  <c r="BA15" i="2"/>
  <c r="BB15" i="2"/>
  <c r="BE15" i="2"/>
  <c r="BF15" i="2"/>
  <c r="B16" i="2"/>
  <c r="D16" i="2"/>
  <c r="E16" i="2"/>
  <c r="G16" i="2"/>
  <c r="H16" i="2"/>
  <c r="J16" i="2"/>
  <c r="K16" i="2"/>
  <c r="O16" i="2"/>
  <c r="P16" i="2"/>
  <c r="S16" i="2"/>
  <c r="T16" i="2"/>
  <c r="W16" i="2"/>
  <c r="X16" i="2"/>
  <c r="AB16" i="2"/>
  <c r="AC16" i="2"/>
  <c r="AF16" i="2"/>
  <c r="AG16" i="2"/>
  <c r="AK16" i="2"/>
  <c r="AL16" i="2"/>
  <c r="AO16" i="2"/>
  <c r="AP16" i="2"/>
  <c r="AS16" i="2"/>
  <c r="AT16" i="2"/>
  <c r="AW16" i="2"/>
  <c r="AX16" i="2"/>
  <c r="BA16" i="2"/>
  <c r="BB16" i="2"/>
  <c r="BE16" i="2"/>
  <c r="BF16" i="2"/>
  <c r="B17" i="2"/>
  <c r="D17" i="2"/>
  <c r="E17" i="2"/>
  <c r="G17" i="2"/>
  <c r="H17" i="2"/>
  <c r="J17" i="2"/>
  <c r="K17" i="2"/>
  <c r="O17" i="2"/>
  <c r="P17" i="2"/>
  <c r="S17" i="2"/>
  <c r="T17" i="2"/>
  <c r="W17" i="2"/>
  <c r="X17" i="2"/>
  <c r="AB17" i="2"/>
  <c r="AC17" i="2"/>
  <c r="AF17" i="2"/>
  <c r="AG17" i="2"/>
  <c r="AK17" i="2"/>
  <c r="AL17" i="2"/>
  <c r="AO17" i="2"/>
  <c r="AP17" i="2"/>
  <c r="AS17" i="2"/>
  <c r="AT17" i="2"/>
  <c r="AW17" i="2"/>
  <c r="AX17" i="2"/>
  <c r="BA17" i="2"/>
  <c r="BB17" i="2"/>
  <c r="BE17" i="2"/>
  <c r="BF17" i="2"/>
  <c r="B18" i="2"/>
  <c r="D18" i="2"/>
  <c r="E18" i="2"/>
  <c r="G18" i="2"/>
  <c r="H18" i="2"/>
  <c r="J18" i="2"/>
  <c r="K18" i="2"/>
  <c r="O18" i="2"/>
  <c r="P18" i="2"/>
  <c r="S18" i="2"/>
  <c r="T18" i="2"/>
  <c r="W18" i="2"/>
  <c r="X18" i="2"/>
  <c r="AB18" i="2"/>
  <c r="AC18" i="2"/>
  <c r="AF18" i="2"/>
  <c r="AG18" i="2"/>
  <c r="AK18" i="2"/>
  <c r="AL18" i="2"/>
  <c r="AO18" i="2"/>
  <c r="AP18" i="2"/>
  <c r="AS18" i="2"/>
  <c r="AT18" i="2"/>
  <c r="AW18" i="2"/>
  <c r="AX18" i="2"/>
  <c r="BA18" i="2"/>
  <c r="BB18" i="2"/>
  <c r="BE18" i="2"/>
  <c r="BF18" i="2"/>
  <c r="B19" i="2"/>
  <c r="D19" i="2"/>
  <c r="E19" i="2"/>
  <c r="G19" i="2"/>
  <c r="H19" i="2"/>
  <c r="J19" i="2"/>
  <c r="K19" i="2"/>
  <c r="O19" i="2"/>
  <c r="P19" i="2"/>
  <c r="S19" i="2"/>
  <c r="T19" i="2"/>
  <c r="W19" i="2"/>
  <c r="X19" i="2"/>
  <c r="AB19" i="2"/>
  <c r="AC19" i="2"/>
  <c r="AF19" i="2"/>
  <c r="AG19" i="2"/>
  <c r="AK19" i="2"/>
  <c r="AL19" i="2"/>
  <c r="AO19" i="2"/>
  <c r="AP19" i="2"/>
  <c r="AS19" i="2"/>
  <c r="AT19" i="2"/>
  <c r="AW19" i="2"/>
  <c r="AX19" i="2"/>
  <c r="BA19" i="2"/>
  <c r="BB19" i="2"/>
  <c r="BE19" i="2"/>
  <c r="BF19" i="2"/>
  <c r="B20" i="2"/>
  <c r="D20" i="2"/>
  <c r="E20" i="2"/>
  <c r="G20" i="2"/>
  <c r="H20" i="2"/>
  <c r="J20" i="2"/>
  <c r="K20" i="2"/>
  <c r="O20" i="2"/>
  <c r="P20" i="2"/>
  <c r="S20" i="2"/>
  <c r="T20" i="2"/>
  <c r="W20" i="2"/>
  <c r="X20" i="2"/>
  <c r="AB20" i="2"/>
  <c r="AC20" i="2"/>
  <c r="AF20" i="2"/>
  <c r="AG20" i="2"/>
  <c r="AK20" i="2"/>
  <c r="AL20" i="2"/>
  <c r="AO20" i="2"/>
  <c r="AP20" i="2"/>
  <c r="AS20" i="2"/>
  <c r="AT20" i="2"/>
  <c r="AW20" i="2"/>
  <c r="AX20" i="2"/>
  <c r="BA20" i="2"/>
  <c r="BB20" i="2"/>
  <c r="BE20" i="2"/>
  <c r="BF20" i="2"/>
  <c r="B21" i="2"/>
  <c r="D21" i="2"/>
  <c r="E21" i="2"/>
  <c r="G21" i="2"/>
  <c r="H21" i="2"/>
  <c r="J21" i="2"/>
  <c r="K21" i="2"/>
  <c r="O21" i="2"/>
  <c r="P21" i="2"/>
  <c r="S21" i="2"/>
  <c r="T21" i="2"/>
  <c r="W21" i="2"/>
  <c r="X21" i="2"/>
  <c r="AB21" i="2"/>
  <c r="AC21" i="2"/>
  <c r="AF21" i="2"/>
  <c r="AG21" i="2"/>
  <c r="AK21" i="2"/>
  <c r="AL21" i="2"/>
  <c r="AO21" i="2"/>
  <c r="AP21" i="2"/>
  <c r="AS21" i="2"/>
  <c r="AT21" i="2"/>
  <c r="AW21" i="2"/>
  <c r="AX21" i="2"/>
  <c r="BA21" i="2"/>
  <c r="BB21" i="2"/>
  <c r="BE21" i="2"/>
  <c r="BF21" i="2"/>
  <c r="B22" i="2"/>
  <c r="D22" i="2"/>
  <c r="E22" i="2"/>
  <c r="G22" i="2"/>
  <c r="H22" i="2"/>
  <c r="J22" i="2"/>
  <c r="K22" i="2"/>
  <c r="O22" i="2"/>
  <c r="P22" i="2"/>
  <c r="S22" i="2"/>
  <c r="T22" i="2"/>
  <c r="W22" i="2"/>
  <c r="X22" i="2"/>
  <c r="AB22" i="2"/>
  <c r="AC22" i="2"/>
  <c r="AF22" i="2"/>
  <c r="AG22" i="2"/>
  <c r="AK22" i="2"/>
  <c r="AL22" i="2"/>
  <c r="AO22" i="2"/>
  <c r="AP22" i="2"/>
  <c r="AS22" i="2"/>
  <c r="AT22" i="2"/>
  <c r="AW22" i="2"/>
  <c r="AX22" i="2"/>
  <c r="BA22" i="2"/>
  <c r="BB22" i="2"/>
  <c r="BE22" i="2"/>
  <c r="BF22" i="2"/>
  <c r="B23" i="2"/>
  <c r="D23" i="2"/>
  <c r="E23" i="2"/>
  <c r="G23" i="2"/>
  <c r="H23" i="2"/>
  <c r="J23" i="2"/>
  <c r="K23" i="2"/>
  <c r="O23" i="2"/>
  <c r="P23" i="2"/>
  <c r="S23" i="2"/>
  <c r="T23" i="2"/>
  <c r="W23" i="2"/>
  <c r="X23" i="2"/>
  <c r="AB23" i="2"/>
  <c r="AC23" i="2"/>
  <c r="AF23" i="2"/>
  <c r="AG23" i="2"/>
  <c r="AK23" i="2"/>
  <c r="AL23" i="2"/>
  <c r="AO23" i="2"/>
  <c r="AP23" i="2"/>
  <c r="AS23" i="2"/>
  <c r="AT23" i="2"/>
  <c r="AW23" i="2"/>
  <c r="AX23" i="2"/>
  <c r="BA23" i="2"/>
  <c r="BB23" i="2"/>
  <c r="BE23" i="2"/>
  <c r="BF23" i="2"/>
  <c r="B24" i="2"/>
  <c r="D24" i="2"/>
  <c r="E24" i="2"/>
  <c r="G24" i="2"/>
  <c r="H24" i="2"/>
  <c r="J24" i="2"/>
  <c r="K24" i="2"/>
  <c r="O24" i="2"/>
  <c r="P24" i="2"/>
  <c r="S24" i="2"/>
  <c r="T24" i="2"/>
  <c r="W24" i="2"/>
  <c r="X24" i="2"/>
  <c r="AB24" i="2"/>
  <c r="AC24" i="2"/>
  <c r="AF24" i="2"/>
  <c r="AG24" i="2"/>
  <c r="AK24" i="2"/>
  <c r="AL24" i="2"/>
  <c r="AO24" i="2"/>
  <c r="AP24" i="2"/>
  <c r="AS24" i="2"/>
  <c r="AT24" i="2"/>
  <c r="AW24" i="2"/>
  <c r="AX24" i="2"/>
  <c r="BA24" i="2"/>
  <c r="BB24" i="2"/>
  <c r="BE24" i="2"/>
  <c r="BF24" i="2"/>
  <c r="B25" i="2"/>
  <c r="D25" i="2"/>
  <c r="E25" i="2"/>
  <c r="G25" i="2"/>
  <c r="H25" i="2"/>
  <c r="J25" i="2"/>
  <c r="K25" i="2"/>
  <c r="O25" i="2"/>
  <c r="P25" i="2"/>
  <c r="S25" i="2"/>
  <c r="T25" i="2"/>
  <c r="W25" i="2"/>
  <c r="X25" i="2"/>
  <c r="AB25" i="2"/>
  <c r="AC25" i="2"/>
  <c r="AF25" i="2"/>
  <c r="AG25" i="2"/>
  <c r="AK25" i="2"/>
  <c r="AL25" i="2"/>
  <c r="AO25" i="2"/>
  <c r="AP25" i="2"/>
  <c r="AS25" i="2"/>
  <c r="AT25" i="2"/>
  <c r="AW25" i="2"/>
  <c r="AX25" i="2"/>
  <c r="BA25" i="2"/>
  <c r="BB25" i="2"/>
  <c r="BE25" i="2"/>
  <c r="BF25" i="2"/>
  <c r="BF2" i="2"/>
  <c r="BE2" i="2"/>
  <c r="BB2" i="2"/>
  <c r="BA2" i="2"/>
  <c r="AX2" i="2"/>
  <c r="AW2" i="2"/>
  <c r="AT2" i="2"/>
  <c r="AS2" i="2"/>
  <c r="AP2" i="2"/>
  <c r="AO2" i="2"/>
  <c r="AL2" i="2"/>
  <c r="AK2" i="2"/>
  <c r="AG2" i="2"/>
  <c r="AF2" i="2"/>
  <c r="AC2" i="2"/>
  <c r="AB2" i="2"/>
  <c r="X2" i="2"/>
  <c r="W2" i="2"/>
  <c r="T2" i="2"/>
  <c r="S2" i="2"/>
  <c r="P2" i="2"/>
  <c r="O2" i="2"/>
  <c r="K2" i="2"/>
  <c r="J2" i="2"/>
  <c r="H2" i="2"/>
  <c r="G2" i="2"/>
  <c r="E2" i="2"/>
  <c r="D2" i="2"/>
  <c r="B2" i="2"/>
  <c r="AD23" i="2"/>
  <c r="AD19" i="2"/>
  <c r="AD15" i="2"/>
  <c r="AD7" i="2"/>
  <c r="AD3" i="2"/>
  <c r="AD22" i="2"/>
  <c r="AD18" i="2"/>
  <c r="AD14" i="2"/>
  <c r="AD10" i="2"/>
  <c r="AD6" i="2"/>
  <c r="AD11" i="2"/>
  <c r="AD17" i="2"/>
  <c r="AD13" i="2"/>
  <c r="AD9" i="2"/>
  <c r="AD5" i="2"/>
  <c r="AD25" i="2"/>
  <c r="AD21" i="2"/>
  <c r="AD2" i="2"/>
  <c r="R2" i="3"/>
  <c r="AD24" i="2"/>
  <c r="AD20" i="2"/>
  <c r="AD16" i="2"/>
  <c r="AD12" i="2"/>
  <c r="AD8" i="2"/>
  <c r="AD4" i="2"/>
  <c r="J25" i="3"/>
  <c r="K25" i="3"/>
  <c r="AQ11" i="2"/>
  <c r="AR11" i="2"/>
  <c r="N21" i="3"/>
  <c r="N13" i="3"/>
  <c r="N5" i="3"/>
  <c r="AQ3" i="2"/>
  <c r="AR3" i="2"/>
  <c r="N22" i="3"/>
  <c r="N14" i="3"/>
  <c r="N6" i="3"/>
  <c r="N23" i="3"/>
  <c r="N15" i="3"/>
  <c r="N7" i="3"/>
  <c r="N24" i="3"/>
  <c r="N16" i="3"/>
  <c r="N8" i="3"/>
  <c r="N25" i="3"/>
  <c r="N17" i="3"/>
  <c r="N9" i="3"/>
  <c r="N19" i="3"/>
  <c r="N11" i="3"/>
  <c r="N3" i="3"/>
  <c r="N18" i="3"/>
  <c r="N10" i="3"/>
  <c r="N20" i="3"/>
  <c r="N12" i="3"/>
  <c r="N4" i="3"/>
  <c r="AY12" i="2"/>
  <c r="AZ12" i="2"/>
  <c r="AH4" i="2"/>
  <c r="AI4" i="2"/>
  <c r="L3" i="2"/>
  <c r="F20" i="2"/>
  <c r="AH14" i="2"/>
  <c r="AI14" i="2"/>
  <c r="F12" i="2"/>
  <c r="L5" i="2"/>
  <c r="F4" i="2"/>
  <c r="BC17" i="2"/>
  <c r="AT17" i="3"/>
  <c r="BH17" i="3"/>
  <c r="N2" i="3"/>
  <c r="F21" i="2"/>
  <c r="L14" i="2"/>
  <c r="L22" i="2"/>
  <c r="L6" i="2"/>
  <c r="F5" i="2"/>
  <c r="BC6" i="2"/>
  <c r="AT6" i="3"/>
  <c r="BH6" i="3"/>
  <c r="F19" i="2"/>
  <c r="F11" i="2"/>
  <c r="AY5" i="2"/>
  <c r="AZ5" i="2"/>
  <c r="F3" i="2"/>
  <c r="AU21" i="2"/>
  <c r="AV21" i="2"/>
  <c r="L25" i="2"/>
  <c r="F16" i="2"/>
  <c r="F8" i="2"/>
  <c r="F25" i="2"/>
  <c r="L18" i="2"/>
  <c r="AU17" i="2"/>
  <c r="AV17" i="2"/>
  <c r="F17" i="2"/>
  <c r="Y16" i="2"/>
  <c r="L10" i="2"/>
  <c r="F9" i="2"/>
  <c r="AY3" i="2"/>
  <c r="AZ3" i="2"/>
  <c r="AH3" i="2"/>
  <c r="AI3" i="2"/>
  <c r="Z8" i="2"/>
  <c r="AY24" i="2"/>
  <c r="AZ24" i="2"/>
  <c r="AH24" i="2"/>
  <c r="AI24" i="2"/>
  <c r="AH16" i="2"/>
  <c r="AI16" i="2"/>
  <c r="L7" i="2"/>
  <c r="F6" i="2"/>
  <c r="L24" i="2"/>
  <c r="F23" i="2"/>
  <c r="AY17" i="2"/>
  <c r="AZ17" i="2"/>
  <c r="AH17" i="2"/>
  <c r="AI17" i="2"/>
  <c r="F15" i="2"/>
  <c r="F7" i="2"/>
  <c r="AH9" i="2"/>
  <c r="AI9" i="2"/>
  <c r="BC24" i="2"/>
  <c r="BD24" i="2"/>
  <c r="M22" i="2"/>
  <c r="BC22" i="2"/>
  <c r="AT22" i="3"/>
  <c r="BH22" i="3"/>
  <c r="AY9" i="2"/>
  <c r="AZ9" i="2"/>
  <c r="Y19" i="2"/>
  <c r="Y12" i="2"/>
  <c r="Q11" i="2"/>
  <c r="BC16" i="2"/>
  <c r="AT16" i="3"/>
  <c r="BH16" i="3"/>
  <c r="M14" i="2"/>
  <c r="BC12" i="2"/>
  <c r="AT12" i="3"/>
  <c r="BH12" i="3"/>
  <c r="AU12" i="2"/>
  <c r="AV12" i="2"/>
  <c r="AU9" i="2"/>
  <c r="AV9" i="2"/>
  <c r="M5" i="2"/>
  <c r="BC3" i="2"/>
  <c r="BD3" i="2"/>
  <c r="AU3" i="2"/>
  <c r="AV3" i="2"/>
  <c r="AM3" i="2"/>
  <c r="AN3" i="2"/>
  <c r="Q3" i="2"/>
  <c r="AH21" i="2"/>
  <c r="AI21" i="2"/>
  <c r="M18" i="2"/>
  <c r="Y23" i="2"/>
  <c r="Q22" i="2"/>
  <c r="BC21" i="2"/>
  <c r="BD21" i="2"/>
  <c r="Y21" i="2"/>
  <c r="Z16" i="2"/>
  <c r="M15" i="2"/>
  <c r="BC13" i="2"/>
  <c r="AT13" i="3"/>
  <c r="BH13" i="3"/>
  <c r="AU13" i="2"/>
  <c r="AV13" i="2"/>
  <c r="AM13" i="2"/>
  <c r="AN13" i="2"/>
  <c r="M11" i="2"/>
  <c r="U8" i="2"/>
  <c r="M8" i="2"/>
  <c r="Y7" i="2"/>
  <c r="BC7" i="2"/>
  <c r="AT7" i="3"/>
  <c r="BH7" i="3"/>
  <c r="Y4" i="2"/>
  <c r="Y3" i="2"/>
  <c r="Q25" i="2"/>
  <c r="Y24" i="2"/>
  <c r="BC23" i="2"/>
  <c r="AT23" i="3"/>
  <c r="BH23" i="3"/>
  <c r="AU23" i="2"/>
  <c r="AV23" i="2"/>
  <c r="Q19" i="2"/>
  <c r="U16" i="2"/>
  <c r="M16" i="2"/>
  <c r="BC14" i="2"/>
  <c r="AT14" i="3"/>
  <c r="BH14" i="3"/>
  <c r="AM14" i="2"/>
  <c r="AN14" i="2"/>
  <c r="AQ12" i="2"/>
  <c r="Y11" i="2"/>
  <c r="L11" i="2"/>
  <c r="BC9" i="2"/>
  <c r="AT9" i="3"/>
  <c r="BH9" i="3"/>
  <c r="Y9" i="2"/>
  <c r="BC8" i="2"/>
  <c r="AT8" i="3"/>
  <c r="BH8" i="3"/>
  <c r="AY6" i="2"/>
  <c r="AZ6" i="2"/>
  <c r="AH5" i="2"/>
  <c r="AI5" i="2"/>
  <c r="U4" i="2"/>
  <c r="M3" i="2"/>
  <c r="AH20" i="2"/>
  <c r="AI20" i="2"/>
  <c r="AQ19" i="2"/>
  <c r="BC19" i="2"/>
  <c r="AU24" i="2"/>
  <c r="AV24" i="2"/>
  <c r="BC4" i="2"/>
  <c r="Y22" i="2"/>
  <c r="Y17" i="2"/>
  <c r="M10" i="2"/>
  <c r="Q10" i="2"/>
  <c r="Y25" i="2"/>
  <c r="AQ24" i="2"/>
  <c r="AM24" i="2"/>
  <c r="AN24" i="2"/>
  <c r="AM19" i="2"/>
  <c r="AN19" i="2"/>
  <c r="Q15" i="2"/>
  <c r="Q14" i="2"/>
  <c r="AU4" i="2"/>
  <c r="AV4" i="2"/>
  <c r="AQ4" i="2"/>
  <c r="Z20" i="2"/>
  <c r="BC18" i="2"/>
  <c r="AM18" i="2"/>
  <c r="AN18" i="2"/>
  <c r="AY14" i="2"/>
  <c r="AZ14" i="2"/>
  <c r="AY13" i="2"/>
  <c r="AZ13" i="2"/>
  <c r="AH12" i="2"/>
  <c r="AI12" i="2"/>
  <c r="AH8" i="2"/>
  <c r="AI8" i="2"/>
  <c r="Y8" i="2"/>
  <c r="Q7" i="2"/>
  <c r="AH6" i="2"/>
  <c r="AI6" i="2"/>
  <c r="M6" i="2"/>
  <c r="U12" i="2"/>
  <c r="U11" i="2"/>
  <c r="Y10" i="2"/>
  <c r="AY4" i="2"/>
  <c r="AZ4" i="2"/>
  <c r="AM4" i="2"/>
  <c r="AN4" i="2"/>
  <c r="Q4" i="2"/>
  <c r="Q23" i="2"/>
  <c r="Q21" i="2"/>
  <c r="AH18" i="2"/>
  <c r="AI18" i="2"/>
  <c r="AM17" i="2"/>
  <c r="AN17" i="2"/>
  <c r="Q17" i="2"/>
  <c r="L15" i="2"/>
  <c r="AM12" i="2"/>
  <c r="AN12" i="2"/>
  <c r="L12" i="2"/>
  <c r="AM9" i="2"/>
  <c r="AN9" i="2"/>
  <c r="AU8" i="2"/>
  <c r="AV8" i="2"/>
  <c r="AU5" i="2"/>
  <c r="AV5" i="2"/>
  <c r="BC25" i="2"/>
  <c r="AU20" i="2"/>
  <c r="AV20" i="2"/>
  <c r="AQ23" i="2"/>
  <c r="AM23" i="2"/>
  <c r="AN23" i="2"/>
  <c r="AY20" i="2"/>
  <c r="AZ20" i="2"/>
  <c r="AM21" i="2"/>
  <c r="AN21" i="2"/>
  <c r="AY21" i="2"/>
  <c r="AZ21" i="2"/>
  <c r="U19" i="2"/>
  <c r="Z19" i="2"/>
  <c r="Y18" i="2"/>
  <c r="L17" i="2"/>
  <c r="AU16" i="2"/>
  <c r="AV16" i="2"/>
  <c r="AQ16" i="2"/>
  <c r="Y15" i="2"/>
  <c r="Y13" i="2"/>
  <c r="AY10" i="2"/>
  <c r="AZ10" i="2"/>
  <c r="AM10" i="2"/>
  <c r="AN10" i="2"/>
  <c r="M25" i="2"/>
  <c r="U24" i="2"/>
  <c r="Z24" i="2"/>
  <c r="M19" i="2"/>
  <c r="F13" i="2"/>
  <c r="M13" i="2"/>
  <c r="L9" i="2"/>
  <c r="F24" i="2"/>
  <c r="AQ22" i="2"/>
  <c r="L21" i="2"/>
  <c r="BC20" i="2"/>
  <c r="AQ20" i="2"/>
  <c r="F18" i="2"/>
  <c r="L16" i="2"/>
  <c r="AH13" i="2"/>
  <c r="AI13" i="2"/>
  <c r="L8" i="2"/>
  <c r="AY16" i="2"/>
  <c r="AZ16" i="2"/>
  <c r="AM16" i="2"/>
  <c r="AN16" i="2"/>
  <c r="Y14" i="2"/>
  <c r="F10" i="2"/>
  <c r="AY8" i="2"/>
  <c r="AZ8" i="2"/>
  <c r="AQ8" i="2"/>
  <c r="AM8" i="2"/>
  <c r="AN8" i="2"/>
  <c r="Q8" i="2"/>
  <c r="Q6" i="2"/>
  <c r="Y5" i="2"/>
  <c r="Z4" i="2"/>
  <c r="M4" i="2"/>
  <c r="M24" i="2"/>
  <c r="F22" i="2"/>
  <c r="AM20" i="2"/>
  <c r="AN20" i="2"/>
  <c r="Y20" i="2"/>
  <c r="L19" i="2"/>
  <c r="Q18" i="2"/>
  <c r="F14" i="2"/>
  <c r="Q13" i="2"/>
  <c r="L13" i="2"/>
  <c r="Z12" i="2"/>
  <c r="M12" i="2"/>
  <c r="U9" i="2"/>
  <c r="M9" i="2"/>
  <c r="M7" i="2"/>
  <c r="AM6" i="2"/>
  <c r="AN6" i="2"/>
  <c r="Y6" i="2"/>
  <c r="BC5" i="2"/>
  <c r="AQ5" i="2"/>
  <c r="U5" i="2"/>
  <c r="L4" i="2"/>
  <c r="AH15" i="2"/>
  <c r="AI15" i="2"/>
  <c r="AY15" i="2"/>
  <c r="AZ15" i="2"/>
  <c r="AU15" i="2"/>
  <c r="AV15" i="2"/>
  <c r="AM15" i="2"/>
  <c r="AN15" i="2"/>
  <c r="AQ15" i="2"/>
  <c r="U14" i="2"/>
  <c r="Z14" i="2"/>
  <c r="U23" i="2"/>
  <c r="Z23" i="2"/>
  <c r="BC15" i="2"/>
  <c r="Z22" i="2"/>
  <c r="U22" i="2"/>
  <c r="Q20" i="2"/>
  <c r="U20" i="2"/>
  <c r="U7" i="2"/>
  <c r="Z7" i="2"/>
  <c r="AH11" i="2"/>
  <c r="AI11" i="2"/>
  <c r="AY11" i="2"/>
  <c r="AZ11" i="2"/>
  <c r="AU11" i="2"/>
  <c r="AV11" i="2"/>
  <c r="BC11" i="2"/>
  <c r="AQ9" i="2"/>
  <c r="U21" i="2"/>
  <c r="Z21" i="2"/>
  <c r="M21" i="2"/>
  <c r="M20" i="2"/>
  <c r="M17" i="2"/>
  <c r="U15" i="2"/>
  <c r="Z15" i="2"/>
  <c r="AM11" i="2"/>
  <c r="AN11" i="2"/>
  <c r="AU10" i="2"/>
  <c r="AV10" i="2"/>
  <c r="AQ10" i="2"/>
  <c r="AH10" i="2"/>
  <c r="AI10" i="2"/>
  <c r="BC10" i="2"/>
  <c r="AQ25" i="2"/>
  <c r="AM25" i="2"/>
  <c r="AN25" i="2"/>
  <c r="AY25" i="2"/>
  <c r="AZ25" i="2"/>
  <c r="AH25" i="2"/>
  <c r="AI25" i="2"/>
  <c r="AU25" i="2"/>
  <c r="AV25" i="2"/>
  <c r="L23" i="2"/>
  <c r="AU22" i="2"/>
  <c r="AV22" i="2"/>
  <c r="AM22" i="2"/>
  <c r="AN22" i="2"/>
  <c r="AY22" i="2"/>
  <c r="AZ22" i="2"/>
  <c r="AH22" i="2"/>
  <c r="AI22" i="2"/>
  <c r="L20" i="2"/>
  <c r="AQ13" i="2"/>
  <c r="U10" i="2"/>
  <c r="Z10" i="2"/>
  <c r="U3" i="2"/>
  <c r="Z3" i="2"/>
  <c r="U25" i="2"/>
  <c r="Z25" i="2"/>
  <c r="Q24" i="2"/>
  <c r="M23" i="2"/>
  <c r="AU18" i="2"/>
  <c r="AV18" i="2"/>
  <c r="AQ18" i="2"/>
  <c r="U17" i="2"/>
  <c r="Q16" i="2"/>
  <c r="Q9" i="2"/>
  <c r="AH7" i="2"/>
  <c r="AI7" i="2"/>
  <c r="AY7" i="2"/>
  <c r="AZ7" i="2"/>
  <c r="AU7" i="2"/>
  <c r="AV7" i="2"/>
  <c r="AQ7" i="2"/>
  <c r="U6" i="2"/>
  <c r="AH23" i="2"/>
  <c r="AI23" i="2"/>
  <c r="AY23" i="2"/>
  <c r="AZ23" i="2"/>
  <c r="AQ21" i="2"/>
  <c r="AH19" i="2"/>
  <c r="AI19" i="2"/>
  <c r="AY19" i="2"/>
  <c r="AZ19" i="2"/>
  <c r="AU19" i="2"/>
  <c r="AV19" i="2"/>
  <c r="AY18" i="2"/>
  <c r="AZ18" i="2"/>
  <c r="U18" i="2"/>
  <c r="Z18" i="2"/>
  <c r="AQ17" i="2"/>
  <c r="AU14" i="2"/>
  <c r="AV14" i="2"/>
  <c r="AQ14" i="2"/>
  <c r="U13" i="2"/>
  <c r="Q12" i="2"/>
  <c r="Z11" i="2"/>
  <c r="AM7" i="2"/>
  <c r="AN7" i="2"/>
  <c r="Z5" i="2"/>
  <c r="AM5" i="2"/>
  <c r="AN5" i="2"/>
  <c r="AQ6" i="2"/>
  <c r="Z6" i="2"/>
  <c r="Q5" i="2"/>
  <c r="Z17" i="2"/>
  <c r="Z13" i="2"/>
  <c r="Z9" i="2"/>
  <c r="AU6" i="2"/>
  <c r="AV6" i="2"/>
  <c r="BC2" i="2"/>
  <c r="AY2" i="2"/>
  <c r="AZ2" i="2"/>
  <c r="AQ2" i="2"/>
  <c r="AM2" i="2"/>
  <c r="AN2" i="2"/>
  <c r="AU2" i="2"/>
  <c r="AV2" i="2"/>
  <c r="BG11" i="3"/>
  <c r="BE12" i="3"/>
  <c r="BG3" i="3"/>
  <c r="AE25" i="2"/>
  <c r="BB25" i="3"/>
  <c r="AE19" i="2"/>
  <c r="BB19" i="3"/>
  <c r="AE6" i="2"/>
  <c r="BB6" i="3"/>
  <c r="AE4" i="2"/>
  <c r="BB4" i="3"/>
  <c r="AE14" i="2"/>
  <c r="BB14" i="3"/>
  <c r="AE17" i="2"/>
  <c r="BB17" i="3"/>
  <c r="AE7" i="2"/>
  <c r="BB7" i="3"/>
  <c r="AE18" i="2"/>
  <c r="BB18" i="3"/>
  <c r="AE15" i="2"/>
  <c r="BB15" i="3"/>
  <c r="AE8" i="2"/>
  <c r="BB8" i="3"/>
  <c r="AE23" i="2"/>
  <c r="BB23" i="3"/>
  <c r="AE3" i="2"/>
  <c r="BB3" i="3"/>
  <c r="AE9" i="2"/>
  <c r="BB9" i="3"/>
  <c r="AE5" i="2"/>
  <c r="BB5" i="3"/>
  <c r="AE21" i="2"/>
  <c r="BB21" i="3"/>
  <c r="AE11" i="2"/>
  <c r="BB11" i="3"/>
  <c r="AE22" i="2"/>
  <c r="BB22" i="3"/>
  <c r="AE10" i="2"/>
  <c r="BB10" i="3"/>
  <c r="AE16" i="2"/>
  <c r="BB16" i="3"/>
  <c r="AE24" i="2"/>
  <c r="BB24" i="3"/>
  <c r="AE13" i="2"/>
  <c r="BB13" i="3"/>
  <c r="AE12" i="2"/>
  <c r="BB12" i="3"/>
  <c r="AE20" i="2"/>
  <c r="BB20" i="3"/>
  <c r="BC4" i="3"/>
  <c r="BC24" i="3"/>
  <c r="BE17" i="3"/>
  <c r="BD13" i="2"/>
  <c r="F29" i="3"/>
  <c r="J29" i="3"/>
  <c r="BC16" i="3"/>
  <c r="B29" i="3"/>
  <c r="BD17" i="2"/>
  <c r="BD17" i="3"/>
  <c r="BC14" i="3"/>
  <c r="BD22" i="2"/>
  <c r="AR25" i="2"/>
  <c r="BG25" i="3"/>
  <c r="AR6" i="2"/>
  <c r="BG6" i="3"/>
  <c r="AR7" i="2"/>
  <c r="BG7" i="3"/>
  <c r="AR18" i="2"/>
  <c r="BG18" i="3"/>
  <c r="BD3" i="3"/>
  <c r="BD6" i="2"/>
  <c r="BD23" i="2"/>
  <c r="AR19" i="2"/>
  <c r="BG19" i="3"/>
  <c r="AR22" i="2"/>
  <c r="BG22" i="3"/>
  <c r="AR23" i="2"/>
  <c r="BG23" i="3"/>
  <c r="AR24" i="2"/>
  <c r="BG24" i="3"/>
  <c r="AR17" i="2"/>
  <c r="BG17" i="3"/>
  <c r="AR21" i="2"/>
  <c r="BG21" i="3"/>
  <c r="AR12" i="2"/>
  <c r="BG12" i="3"/>
  <c r="AR5" i="2"/>
  <c r="BG5" i="3"/>
  <c r="AR16" i="2"/>
  <c r="BG16" i="3"/>
  <c r="BD16" i="2"/>
  <c r="AR14" i="2"/>
  <c r="BG14" i="3"/>
  <c r="AR10" i="2"/>
  <c r="BG10" i="3"/>
  <c r="AR15" i="2"/>
  <c r="BG15" i="3"/>
  <c r="AR13" i="2"/>
  <c r="BG13" i="3"/>
  <c r="AR9" i="2"/>
  <c r="BG9" i="3"/>
  <c r="BD4" i="3"/>
  <c r="AR2" i="2"/>
  <c r="AR4" i="2"/>
  <c r="BG4" i="3"/>
  <c r="AR8" i="2"/>
  <c r="BG8" i="3"/>
  <c r="BC18" i="3"/>
  <c r="AR20" i="2"/>
  <c r="BG20" i="3"/>
  <c r="BD8" i="3"/>
  <c r="BC17" i="3"/>
  <c r="BC21" i="3"/>
  <c r="BE24" i="3"/>
  <c r="BD21" i="3"/>
  <c r="BC3" i="3"/>
  <c r="AT24" i="3"/>
  <c r="BH24" i="3"/>
  <c r="BE3" i="3"/>
  <c r="BE5" i="3"/>
  <c r="AT3" i="3"/>
  <c r="BH3" i="3"/>
  <c r="BC12" i="3"/>
  <c r="BD12" i="3"/>
  <c r="BE14" i="3"/>
  <c r="BE13" i="3"/>
  <c r="BC9" i="3"/>
  <c r="BE6" i="3"/>
  <c r="BD12" i="2"/>
  <c r="AT21" i="3"/>
  <c r="BH21" i="3"/>
  <c r="BD7" i="2"/>
  <c r="BD23" i="3"/>
  <c r="BD9" i="3"/>
  <c r="BE25" i="3"/>
  <c r="BE9" i="3"/>
  <c r="BD8" i="2"/>
  <c r="BD5" i="3"/>
  <c r="BC8" i="3"/>
  <c r="BD7" i="3"/>
  <c r="BD14" i="2"/>
  <c r="BE4" i="3"/>
  <c r="BD6" i="3"/>
  <c r="BC11" i="3"/>
  <c r="BC20" i="3"/>
  <c r="BD24" i="3"/>
  <c r="BD13" i="3"/>
  <c r="BC5" i="3"/>
  <c r="BD9" i="2"/>
  <c r="BE15" i="3"/>
  <c r="BC10" i="3"/>
  <c r="BC13" i="3"/>
  <c r="BE21" i="3"/>
  <c r="AT18" i="3"/>
  <c r="BH18" i="3"/>
  <c r="BD18" i="2"/>
  <c r="AT2" i="3"/>
  <c r="BD2" i="2"/>
  <c r="BD10" i="3"/>
  <c r="BE18" i="3"/>
  <c r="BE22" i="3"/>
  <c r="BD11" i="3"/>
  <c r="BC15" i="3"/>
  <c r="BE19" i="3"/>
  <c r="BE8" i="3"/>
  <c r="BE16" i="3"/>
  <c r="AT10" i="3"/>
  <c r="BH10" i="3"/>
  <c r="BD10" i="2"/>
  <c r="AT5" i="3"/>
  <c r="BH5" i="3"/>
  <c r="BD5" i="2"/>
  <c r="AT11" i="3"/>
  <c r="BH11" i="3"/>
  <c r="BD11" i="2"/>
  <c r="AT25" i="3"/>
  <c r="BH25" i="3"/>
  <c r="BD25" i="2"/>
  <c r="BE7" i="3"/>
  <c r="BD15" i="3"/>
  <c r="BC19" i="3"/>
  <c r="BE23" i="3"/>
  <c r="BD20" i="3"/>
  <c r="BD22" i="3"/>
  <c r="AT15" i="3"/>
  <c r="BH15" i="3"/>
  <c r="BD15" i="2"/>
  <c r="AT20" i="3"/>
  <c r="BH20" i="3"/>
  <c r="BD20" i="2"/>
  <c r="BC25" i="3"/>
  <c r="BC6" i="3"/>
  <c r="BE10" i="3"/>
  <c r="BD18" i="3"/>
  <c r="BC22" i="3"/>
  <c r="BC7" i="3"/>
  <c r="BE11" i="3"/>
  <c r="BD19" i="3"/>
  <c r="BC23" i="3"/>
  <c r="BD16" i="3"/>
  <c r="BE20" i="3"/>
  <c r="BD25" i="3"/>
  <c r="AT4" i="3"/>
  <c r="BH4" i="3"/>
  <c r="BD4" i="2"/>
  <c r="AT19" i="3"/>
  <c r="BH19" i="3"/>
  <c r="BD19" i="2"/>
  <c r="AH2" i="2"/>
  <c r="U2" i="2"/>
  <c r="Q2" i="2"/>
  <c r="M2" i="2"/>
  <c r="L2" i="2"/>
  <c r="F2" i="2"/>
  <c r="Z2" i="2"/>
  <c r="Y2" i="2"/>
  <c r="BD2" i="3"/>
  <c r="Z29" i="3"/>
  <c r="BE2" i="3"/>
  <c r="AD29" i="3"/>
  <c r="BH2" i="3"/>
  <c r="AT29" i="3"/>
  <c r="BG2" i="3"/>
  <c r="AL29" i="3"/>
  <c r="AH29" i="3"/>
  <c r="BF5" i="3"/>
  <c r="AP5" i="3"/>
  <c r="BF10" i="3"/>
  <c r="AP10" i="3"/>
  <c r="BF12" i="3"/>
  <c r="AP12" i="3"/>
  <c r="BF4" i="3"/>
  <c r="AP4" i="3"/>
  <c r="BF14" i="3"/>
  <c r="AP14" i="3"/>
  <c r="BF13" i="3"/>
  <c r="AP13" i="3"/>
  <c r="BF6" i="3"/>
  <c r="AP6" i="3"/>
  <c r="BF8" i="3"/>
  <c r="AP8" i="3"/>
  <c r="BF16" i="3"/>
  <c r="AP16" i="3"/>
  <c r="BF23" i="3"/>
  <c r="AP23" i="3"/>
  <c r="BF2" i="3"/>
  <c r="BF25" i="3"/>
  <c r="AP25" i="3"/>
  <c r="BF24" i="3"/>
  <c r="AP24" i="3"/>
  <c r="BF9" i="3"/>
  <c r="AP9" i="3"/>
  <c r="BF22" i="3"/>
  <c r="AP22" i="3"/>
  <c r="BF21" i="3"/>
  <c r="AP21" i="3"/>
  <c r="BF19" i="3"/>
  <c r="AP19" i="3"/>
  <c r="BF20" i="3"/>
  <c r="AP20" i="3"/>
  <c r="BF11" i="3"/>
  <c r="AP11" i="3"/>
  <c r="BF18" i="3"/>
  <c r="AP18" i="3"/>
  <c r="BF7" i="3"/>
  <c r="AP7" i="3"/>
  <c r="BF15" i="3"/>
  <c r="AP15" i="3"/>
  <c r="BF17" i="3"/>
  <c r="AP17" i="3"/>
  <c r="BF3" i="3"/>
  <c r="AP3" i="3"/>
  <c r="BD14" i="3"/>
  <c r="AE2" i="2"/>
  <c r="R29" i="3"/>
  <c r="AI2" i="2"/>
  <c r="V29" i="3"/>
  <c r="AP29" i="3"/>
  <c r="BH28" i="3"/>
  <c r="BH29" i="3"/>
  <c r="BD29" i="3"/>
  <c r="BD28" i="3"/>
  <c r="BF28" i="3"/>
  <c r="BF29" i="3"/>
  <c r="BE29" i="3"/>
  <c r="BE28" i="3"/>
  <c r="BG28" i="3"/>
  <c r="BG29" i="3"/>
  <c r="BC2" i="3"/>
  <c r="BB2" i="3"/>
  <c r="BC29" i="3"/>
  <c r="BC28" i="3"/>
  <c r="BB28" i="3"/>
  <c r="BB29" i="3"/>
</calcChain>
</file>

<file path=xl/sharedStrings.xml><?xml version="1.0" encoding="utf-8"?>
<sst xmlns="http://schemas.openxmlformats.org/spreadsheetml/2006/main" count="631" uniqueCount="190">
  <si>
    <t>ExperimentName</t>
  </si>
  <si>
    <t>Subject</t>
  </si>
  <si>
    <t>Session</t>
  </si>
  <si>
    <t>Age</t>
  </si>
  <si>
    <t>Display.RefreshRate</t>
  </si>
  <si>
    <t>GetReadyDummy.OffsetTime</t>
  </si>
  <si>
    <t>GetReadyDummy.OnsetTime</t>
  </si>
  <si>
    <t>Group</t>
  </si>
  <si>
    <t>Handedness</t>
  </si>
  <si>
    <t>LowerThresh</t>
  </si>
  <si>
    <t>Name</t>
  </si>
  <si>
    <t>RandomSeed</t>
  </si>
  <si>
    <t>ResearcherID</t>
  </si>
  <si>
    <t>SessionDate</t>
  </si>
  <si>
    <t>SessionTime</t>
  </si>
  <si>
    <t>Sex</t>
  </si>
  <si>
    <t>UpperThresh</t>
  </si>
  <si>
    <t>Block</t>
  </si>
  <si>
    <t>Procedure[Block]</t>
  </si>
  <si>
    <t>Running[Block]</t>
  </si>
  <si>
    <t>Trial</t>
  </si>
  <si>
    <t>CellNumber</t>
  </si>
  <si>
    <t>FixationISI1.OffsetTime</t>
  </si>
  <si>
    <t>FixationISI1.OnsetTime</t>
  </si>
  <si>
    <t>FixationISI1.RESP</t>
  </si>
  <si>
    <t>FixationISI1.RT</t>
  </si>
  <si>
    <t>FixationISI2.OffsetTime</t>
  </si>
  <si>
    <t>FixationISI2.OnsetTime</t>
  </si>
  <si>
    <t>Incentive</t>
  </si>
  <si>
    <t>ISI1_time</t>
  </si>
  <si>
    <t>ISI2_time</t>
  </si>
  <si>
    <t>ITI_time</t>
  </si>
  <si>
    <t>Procedure[Trial]</t>
  </si>
  <si>
    <t>Running[Trial]</t>
  </si>
  <si>
    <t>Target.OffsetTime</t>
  </si>
  <si>
    <t>Target.OnsetTime</t>
  </si>
  <si>
    <t>Target.RESP</t>
  </si>
  <si>
    <t>Target.RT</t>
  </si>
  <si>
    <t>WarningStim.OffsetTime</t>
  </si>
  <si>
    <t>WarningStim.OnsetTime</t>
  </si>
  <si>
    <t>WarningStim.RESP</t>
  </si>
  <si>
    <t>WarningStim.RT</t>
  </si>
  <si>
    <t>left</t>
  </si>
  <si>
    <t>male</t>
  </si>
  <si>
    <t>-$</t>
  </si>
  <si>
    <t>+$</t>
  </si>
  <si>
    <t>0$</t>
  </si>
  <si>
    <t>ResponseVarPEN</t>
  </si>
  <si>
    <t>ResponseVarREW</t>
  </si>
  <si>
    <t>RespWindowPen</t>
  </si>
  <si>
    <t>RespWindowREW</t>
  </si>
  <si>
    <t>BlockList</t>
  </si>
  <si>
    <t>BlockList.Cycle</t>
  </si>
  <si>
    <t>BlockList.Sample</t>
  </si>
  <si>
    <t>endOfBlock.OffsetTime</t>
  </si>
  <si>
    <t>endOfBlock.OnsetTime</t>
  </si>
  <si>
    <t>FixationStartBlock.OffsetDelay</t>
  </si>
  <si>
    <t>FixationStartBlock.OffsetTime</t>
  </si>
  <si>
    <t>FixationStartBlock.OnsetDelay</t>
  </si>
  <si>
    <t>FixationStartBlock.OnsetTime</t>
  </si>
  <si>
    <t>FeedbackNCneutralFast.OffsetDelay</t>
  </si>
  <si>
    <t>FeedbackNCneutralFast.OffsetTime</t>
  </si>
  <si>
    <t>FeedbackNCneutralFast.OnsetDelay</t>
  </si>
  <si>
    <t>FeedbackNCneutralFast.OnsetTime</t>
  </si>
  <si>
    <t>FeedbackNCneutralSlow.OffsetDelay</t>
  </si>
  <si>
    <t>FeedbackNCneutralSlow.OffsetTime</t>
  </si>
  <si>
    <t>FeedbackNCneutralSlow.OnsetDelay</t>
  </si>
  <si>
    <t>FeedbackNCneutralSlow.OnsetTime</t>
  </si>
  <si>
    <t>FeedbackNoChangeOnPEN.OffsetDelay</t>
  </si>
  <si>
    <t>FeedbackNoChangeOnPEN.OffsetTime</t>
  </si>
  <si>
    <t>FeedbackNoChangeOnPEN.OnsetDelay</t>
  </si>
  <si>
    <t>FeedbackNoChangeOnPEN.OnsetTime</t>
  </si>
  <si>
    <t>FeedbackNoChangeOnREW.OffsetDelay</t>
  </si>
  <si>
    <t>FeedbackNoChangeOnREW.OffsetTime</t>
  </si>
  <si>
    <t>FeedbackNoChangeOnREW.OnsetDelay</t>
  </si>
  <si>
    <t>FeedbackNoChangeOnREW.OnsetTime</t>
  </si>
  <si>
    <t>FeedbackWrongMove.OffsetDelay</t>
  </si>
  <si>
    <t>FeedbackWrongMove.OffsetTime</t>
  </si>
  <si>
    <t>FeedbackWrongMove.OnsetDelay</t>
  </si>
  <si>
    <t>FeedbackWrongMove.OnsetTime</t>
  </si>
  <si>
    <t>FixationISI1.OffsetDelay</t>
  </si>
  <si>
    <t>FixationISI1.OnsetDelay</t>
  </si>
  <si>
    <t>FixationISI2.OffsetDelay</t>
  </si>
  <si>
    <t>FixationISI2.OnsetDelay</t>
  </si>
  <si>
    <t>FixationITI.OffsetDelay</t>
  </si>
  <si>
    <t>FixationITI.OffsetTime</t>
  </si>
  <si>
    <t>FixationITI.OnsetTime</t>
  </si>
  <si>
    <t>IValues1</t>
  </si>
  <si>
    <t>IValues1.Cycle</t>
  </si>
  <si>
    <t>IValues1.Sample</t>
  </si>
  <si>
    <t>PenFeedback.OffsetDelay</t>
  </si>
  <si>
    <t>PenFeedback.OffsetTime</t>
  </si>
  <si>
    <t>PenFeedback.OnsetDelay</t>
  </si>
  <si>
    <t>PenFeedback.OnsetTime</t>
  </si>
  <si>
    <t>PunVal</t>
  </si>
  <si>
    <t>RespWinPEN</t>
  </si>
  <si>
    <t>RespWinREW</t>
  </si>
  <si>
    <t>RewFeedback.OffsetDelay</t>
  </si>
  <si>
    <t>RewFeedback.OffsetTime</t>
  </si>
  <si>
    <t>RewFeedback.OnsetDelay</t>
  </si>
  <si>
    <t>RewFeedback.OnsetTime</t>
  </si>
  <si>
    <t>RewVal</t>
  </si>
  <si>
    <t>Target.OffsetDelay</t>
  </si>
  <si>
    <t>Target.OnsetDelay</t>
  </si>
  <si>
    <t>WarningStim.OffsetDelay</t>
  </si>
  <si>
    <t>WarningStim.OnsetDelay</t>
  </si>
  <si>
    <t>IValues1Proc</t>
  </si>
  <si>
    <t>TrialProc</t>
  </si>
  <si>
    <t>FixITIOFF-WarnOFF</t>
  </si>
  <si>
    <t>TargetOFF-Fix2OFF</t>
  </si>
  <si>
    <t>Fix2ON-ONSET FEEDBACK</t>
  </si>
  <si>
    <t>FeedbackNCneutFastON-FIxITION</t>
  </si>
  <si>
    <t>FeedNCneutrSlowON-FixITION</t>
  </si>
  <si>
    <t>PenFeedOn-FixITIon</t>
  </si>
  <si>
    <t>PenNConPENON-FixITION</t>
  </si>
  <si>
    <t>FeedWrongMON-FixITION</t>
  </si>
  <si>
    <t>ITIOFF-EndOfBlockOFF</t>
  </si>
  <si>
    <t>Bl2 Length</t>
  </si>
  <si>
    <t>Bl3 length</t>
  </si>
  <si>
    <t>Bl4 length</t>
  </si>
  <si>
    <t>Bl5 length</t>
  </si>
  <si>
    <t xml:space="preserve">StartBlockON-EndBlockOFF </t>
  </si>
  <si>
    <t>this is 100ms shorter than other blocks</t>
  </si>
  <si>
    <t>StartFix dur (FIXStartON-WarnON)</t>
  </si>
  <si>
    <t>Cue Dur(WarnON-Fix1ON)</t>
  </si>
  <si>
    <t>ISI Dur (FIX1ON-TargetOn)</t>
  </si>
  <si>
    <t>Target Dur (TargetON-FIX2ON)</t>
  </si>
  <si>
    <t>Rew FB dur (RewFeedON-ITION)</t>
  </si>
  <si>
    <t>NoChange REW Dur (NConRewFeedON-FIxITION)</t>
  </si>
  <si>
    <t>Cue Rew</t>
  </si>
  <si>
    <t>Cue Pen</t>
  </si>
  <si>
    <t>Cue Neu</t>
  </si>
  <si>
    <t>FB Rew</t>
  </si>
  <si>
    <t>FB Rew_No Change</t>
  </si>
  <si>
    <t>FB Pen</t>
  </si>
  <si>
    <t>FB Pen_No Change</t>
  </si>
  <si>
    <t>FB Neu Fast</t>
  </si>
  <si>
    <t>FB Neu Slow</t>
  </si>
  <si>
    <t>Wrong move</t>
  </si>
  <si>
    <t>RT_FB_Rew</t>
  </si>
  <si>
    <t>RT_FB_Rew_No Change</t>
  </si>
  <si>
    <t>RT_FB_Pen</t>
  </si>
  <si>
    <t>RT_FB_Pen_No Change</t>
  </si>
  <si>
    <t>RT_FB_Neu_Fast</t>
  </si>
  <si>
    <t>RT_FB_Neu_Slow</t>
  </si>
  <si>
    <t>RT_FB_Wrong_move</t>
  </si>
  <si>
    <t>Target</t>
  </si>
  <si>
    <t>Fb Neu</t>
  </si>
  <si>
    <t>Clock.Information</t>
  </si>
  <si>
    <t>DataFile.Basename</t>
  </si>
  <si>
    <t>ExperimentVersion</t>
  </si>
  <si>
    <t>RuntimeVersion</t>
  </si>
  <si>
    <t>RuntimeVersionExpected</t>
  </si>
  <si>
    <t>SessionStartDateTimeUtc</t>
  </si>
  <si>
    <t>StudioVersion</t>
  </si>
  <si>
    <t>2.0.10.242</t>
  </si>
  <si>
    <t>2.0.10.147</t>
  </si>
  <si>
    <t>trials</t>
  </si>
  <si>
    <t>count</t>
  </si>
  <si>
    <t>Post-FB-ISI</t>
  </si>
  <si>
    <t>Cue Rew Ons</t>
  </si>
  <si>
    <t>Cue Rew Dur</t>
  </si>
  <si>
    <t>Cue Pen Ons</t>
  </si>
  <si>
    <t>Cue Neu Ons</t>
  </si>
  <si>
    <t>Cue Neu Dur</t>
  </si>
  <si>
    <t>Target Ons</t>
  </si>
  <si>
    <t>Target Dur</t>
  </si>
  <si>
    <t>scheduled Pre-Target-ISI</t>
  </si>
  <si>
    <t>scheduled Post-Target-ISI</t>
  </si>
  <si>
    <t>real pre-target ISI (merged to cue)</t>
  </si>
  <si>
    <t>real post-target ISI (merged to target)</t>
  </si>
  <si>
    <t>real cue duration</t>
  </si>
  <si>
    <t>real target duration</t>
  </si>
  <si>
    <t>FixationISI2.RESP</t>
  </si>
  <si>
    <t>FixationISI2.RT</t>
  </si>
  <si>
    <t>FixationITI.OnsetDelay</t>
  </si>
  <si>
    <t>REW22_MID_final022712_Duke_block2</t>
  </si>
  <si>
    <t>real ITI</t>
  </si>
  <si>
    <t>1.0.0.15</t>
  </si>
  <si>
    <t>r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</si>
  <si>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dt:dt="string"&gt;2015-01-20T14:54:39Z&lt;/DateUtc&gt;&lt;/StartTime&gt;&lt;FrequencyChanges&gt;&lt;FrequencyChange&gt;&lt;Frequency dt:dt="r8"&gt;2435927&lt;/Frequency&gt;&lt;Timestamp dt:dt="r8"&gt;1207565368976&lt;/Timestamp&gt;&lt;Current dt:dt="r8"&gt;0&lt;/Current&gt;&lt;DateUtc dt:dt="string"&gt;2015-01-20T14:54:39Z&lt;/DateUtc&gt;&lt;/FrequencyChange&gt;&lt;/FrequencyChanges&gt;&lt;/Clock&gt;\n</t>
  </si>
  <si>
    <t>REW22_MID_final022712_Duke_block2-333-1</t>
  </si>
  <si>
    <t>Cue Pen Dur</t>
  </si>
  <si>
    <t>FB Rew Dur</t>
  </si>
  <si>
    <t>FB Rew_No Change Dur</t>
  </si>
  <si>
    <t>FB Pen_Dur</t>
  </si>
  <si>
    <t>FB Pen_No Change Dur</t>
  </si>
  <si>
    <t>Fb Neu Dur</t>
  </si>
  <si>
    <t>FB Neu Fast Dur</t>
  </si>
  <si>
    <t>FB Neu Slow 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</si>
</sst>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/>
    <xf numFmtId="0" fontId="1" fillId="4" borderId="0" xfId="0" applyFont="1" applyFill="1"/>
    <xf numFmtId="0" fontId="0" fillId="4" borderId="0" xfId="0" applyFill="1"/>
    <xf numFmtId="164" fontId="0" fillId="0" borderId="0" xfId="0" applyNumberFormat="1"/>
    <xf numFmtId="22" fontId="0" fillId="0" borderId="0" xfId="0" applyNumberFormat="1"/>
    <xf numFmtId="0" fontId="1" fillId="0" borderId="0" xfId="0" applyFont="1" applyFill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topLeftCell="AK1" workbookViewId="0">
      <selection activeCell="DC1" sqref="DC1"/>
    </sheetView>
  </sheetViews>
  <sheetFormatPr baseColWidth="10" defaultColWidth="8.83203125" defaultRowHeight="14" x14ac:dyDescent="0"/>
  <cols>
    <col min="1" max="1" width="22.33203125" bestFit="1" customWidth="1"/>
    <col min="2" max="2" width="7.5" bestFit="1" customWidth="1"/>
    <col min="3" max="3" width="7.6640625" bestFit="1" customWidth="1"/>
    <col min="4" max="4" width="4.5" bestFit="1" customWidth="1"/>
    <col min="5" max="6" width="4.5" customWidth="1"/>
    <col min="7" max="7" width="19.1640625" bestFit="1" customWidth="1"/>
    <col min="8" max="8" width="19.1640625" customWidth="1"/>
    <col min="9" max="9" width="27.5" bestFit="1" customWidth="1"/>
    <col min="10" max="10" width="21.83203125" customWidth="1"/>
    <col min="11" max="11" width="6.5" bestFit="1" customWidth="1"/>
    <col min="12" max="12" width="11.83203125" bestFit="1" customWidth="1"/>
    <col min="13" max="13" width="12.5" bestFit="1" customWidth="1"/>
    <col min="14" max="14" width="6.33203125" bestFit="1" customWidth="1"/>
    <col min="15" max="16" width="12.6640625" bestFit="1" customWidth="1"/>
    <col min="17" max="17" width="16.33203125" bestFit="1" customWidth="1"/>
    <col min="18" max="18" width="16.6640625" bestFit="1" customWidth="1"/>
    <col min="19" max="19" width="16.33203125" bestFit="1" customWidth="1"/>
    <col min="20" max="20" width="16.83203125" bestFit="1" customWidth="1"/>
    <col min="21" max="22" width="16.83203125" customWidth="1"/>
    <col min="23" max="23" width="11.83203125" bestFit="1" customWidth="1"/>
    <col min="24" max="24" width="11.83203125" customWidth="1"/>
    <col min="25" max="25" width="12.1640625" bestFit="1" customWidth="1"/>
    <col min="26" max="26" width="5.5" bestFit="1" customWidth="1"/>
    <col min="27" max="27" width="5.5" customWidth="1"/>
    <col min="28" max="28" width="20.5" bestFit="1" customWidth="1"/>
    <col min="29" max="32" width="20.5" customWidth="1"/>
    <col min="33" max="33" width="22.33203125" bestFit="1" customWidth="1"/>
    <col min="34" max="34" width="22" bestFit="1" customWidth="1"/>
    <col min="35" max="35" width="28.6640625" bestFit="1" customWidth="1"/>
    <col min="36" max="36" width="28.1640625" bestFit="1" customWidth="1"/>
    <col min="37" max="37" width="28.5" bestFit="1" customWidth="1"/>
    <col min="38" max="38" width="27.83203125" bestFit="1" customWidth="1"/>
    <col min="39" max="39" width="16.5" bestFit="1" customWidth="1"/>
    <col min="40" max="40" width="14.5" bestFit="1" customWidth="1"/>
    <col min="41" max="41" width="5.5" bestFit="1" customWidth="1"/>
    <col min="42" max="42" width="11.6640625" bestFit="1" customWidth="1"/>
    <col min="43" max="43" width="34" bestFit="1" customWidth="1"/>
    <col min="44" max="44" width="33.33203125" bestFit="1" customWidth="1"/>
    <col min="45" max="45" width="33.5" bestFit="1" customWidth="1"/>
    <col min="46" max="46" width="33" bestFit="1" customWidth="1"/>
    <col min="47" max="47" width="34.6640625" bestFit="1" customWidth="1"/>
    <col min="48" max="48" width="34.1640625" bestFit="1" customWidth="1"/>
    <col min="49" max="49" width="34.5" bestFit="1" customWidth="1"/>
    <col min="50" max="50" width="33.83203125" bestFit="1" customWidth="1"/>
    <col min="51" max="51" width="36.6640625" bestFit="1" customWidth="1"/>
    <col min="52" max="52" width="36.1640625" bestFit="1" customWidth="1"/>
    <col min="53" max="53" width="36.5" bestFit="1" customWidth="1"/>
    <col min="54" max="54" width="35.83203125" bestFit="1" customWidth="1"/>
    <col min="55" max="55" width="37.1640625" bestFit="1" customWidth="1"/>
    <col min="56" max="56" width="36.5" bestFit="1" customWidth="1"/>
    <col min="57" max="57" width="36.83203125" bestFit="1" customWidth="1"/>
    <col min="58" max="58" width="36.33203125" bestFit="1" customWidth="1"/>
    <col min="59" max="59" width="32.1640625" bestFit="1" customWidth="1"/>
    <col min="60" max="60" width="31.5" bestFit="1" customWidth="1"/>
    <col min="61" max="61" width="31.83203125" bestFit="1" customWidth="1"/>
    <col min="62" max="62" width="31.33203125" bestFit="1" customWidth="1"/>
    <col min="63" max="63" width="22.83203125" bestFit="1" customWidth="1"/>
    <col min="64" max="64" width="22.33203125" bestFit="1" customWidth="1"/>
    <col min="65" max="65" width="22.5" bestFit="1" customWidth="1"/>
    <col min="66" max="66" width="22" bestFit="1" customWidth="1"/>
    <col min="67" max="67" width="16.33203125" bestFit="1" customWidth="1"/>
    <col min="68" max="68" width="14.1640625" bestFit="1" customWidth="1"/>
    <col min="69" max="69" width="22.83203125" bestFit="1" customWidth="1"/>
    <col min="70" max="70" width="22.33203125" bestFit="1" customWidth="1"/>
    <col min="71" max="71" width="22.5" bestFit="1" customWidth="1"/>
    <col min="72" max="72" width="22" bestFit="1" customWidth="1"/>
    <col min="73" max="74" width="22" customWidth="1"/>
    <col min="75" max="75" width="21.83203125" bestFit="1" customWidth="1"/>
    <col min="76" max="76" width="21.1640625" bestFit="1" customWidth="1"/>
    <col min="77" max="77" width="21.1640625" customWidth="1"/>
    <col min="78" max="78" width="20.83203125" bestFit="1" customWidth="1"/>
    <col min="79" max="79" width="10.1640625" customWidth="1"/>
    <col min="80" max="80" width="12.1640625" customWidth="1"/>
    <col min="81" max="81" width="9.33203125" bestFit="1" customWidth="1"/>
    <col min="82" max="82" width="8.33203125" bestFit="1" customWidth="1"/>
    <col min="83" max="83" width="8.5" bestFit="1" customWidth="1"/>
    <col min="84" max="84" width="14" bestFit="1" customWidth="1"/>
    <col min="85" max="85" width="15.83203125" bestFit="1" customWidth="1"/>
    <col min="86" max="86" width="24.5" bestFit="1" customWidth="1"/>
    <col min="87" max="87" width="23.83203125" bestFit="1" customWidth="1"/>
    <col min="88" max="88" width="24.1640625" bestFit="1" customWidth="1"/>
    <col min="89" max="89" width="23.5" bestFit="1" customWidth="1"/>
    <col min="90" max="90" width="15.5" bestFit="1" customWidth="1"/>
    <col min="91" max="91" width="7.33203125" bestFit="1" customWidth="1"/>
    <col min="92" max="92" width="12.5" bestFit="1" customWidth="1"/>
    <col min="93" max="93" width="12.83203125" bestFit="1" customWidth="1"/>
    <col min="94" max="94" width="24.83203125" bestFit="1" customWidth="1"/>
    <col min="95" max="95" width="24.33203125" bestFit="1" customWidth="1"/>
    <col min="96" max="96" width="24.5" bestFit="1" customWidth="1"/>
    <col min="97" max="97" width="24" bestFit="1" customWidth="1"/>
    <col min="98" max="98" width="7.6640625" bestFit="1" customWidth="1"/>
    <col min="99" max="99" width="13.6640625" bestFit="1" customWidth="1"/>
    <col min="100" max="100" width="18" bestFit="1" customWidth="1"/>
    <col min="101" max="101" width="17.5" bestFit="1" customWidth="1"/>
    <col min="102" max="102" width="17.6640625" bestFit="1" customWidth="1"/>
    <col min="103" max="103" width="17" bestFit="1" customWidth="1"/>
    <col min="104" max="104" width="11.5" bestFit="1" customWidth="1"/>
    <col min="105" max="105" width="9.33203125" bestFit="1" customWidth="1"/>
    <col min="106" max="106" width="24" bestFit="1" customWidth="1"/>
    <col min="107" max="107" width="23.5" bestFit="1" customWidth="1"/>
    <col min="108" max="108" width="23.6640625" bestFit="1" customWidth="1"/>
    <col min="109" max="109" width="23.1640625" bestFit="1" customWidth="1"/>
    <col min="110" max="110" width="17.5" bestFit="1" customWidth="1"/>
    <col min="111" max="111" width="15.33203125" bestFit="1" customWidth="1"/>
  </cols>
  <sheetData>
    <row r="1" spans="1:111">
      <c r="A1" t="s">
        <v>0</v>
      </c>
      <c r="B1" t="s">
        <v>1</v>
      </c>
      <c r="C1" t="s">
        <v>2</v>
      </c>
      <c r="D1" t="s">
        <v>3</v>
      </c>
      <c r="E1" t="s">
        <v>148</v>
      </c>
      <c r="F1" t="s">
        <v>149</v>
      </c>
      <c r="G1" t="s">
        <v>4</v>
      </c>
      <c r="H1" t="s">
        <v>150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47</v>
      </c>
      <c r="R1" t="s">
        <v>48</v>
      </c>
      <c r="S1" t="s">
        <v>49</v>
      </c>
      <c r="T1" t="s">
        <v>50</v>
      </c>
      <c r="U1" t="s">
        <v>151</v>
      </c>
      <c r="V1" t="s">
        <v>152</v>
      </c>
      <c r="W1" t="s">
        <v>13</v>
      </c>
      <c r="X1" t="s">
        <v>153</v>
      </c>
      <c r="Y1" t="s">
        <v>14</v>
      </c>
      <c r="Z1" t="s">
        <v>15</v>
      </c>
      <c r="AA1" t="s">
        <v>154</v>
      </c>
      <c r="AB1" t="s">
        <v>16</v>
      </c>
      <c r="AC1" t="s">
        <v>17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18</v>
      </c>
      <c r="AN1" t="s">
        <v>19</v>
      </c>
      <c r="AO1" t="s">
        <v>20</v>
      </c>
      <c r="AP1" t="s">
        <v>21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22</v>
      </c>
      <c r="BM1" t="s">
        <v>81</v>
      </c>
      <c r="BN1" t="s">
        <v>23</v>
      </c>
      <c r="BO1" t="s">
        <v>24</v>
      </c>
      <c r="BP1" t="s">
        <v>25</v>
      </c>
      <c r="BQ1" t="s">
        <v>82</v>
      </c>
      <c r="BR1" t="s">
        <v>26</v>
      </c>
      <c r="BS1" t="s">
        <v>83</v>
      </c>
      <c r="BT1" t="s">
        <v>27</v>
      </c>
      <c r="BU1" t="s">
        <v>173</v>
      </c>
      <c r="BV1" t="s">
        <v>174</v>
      </c>
      <c r="BW1" t="s">
        <v>84</v>
      </c>
      <c r="BX1" t="s">
        <v>85</v>
      </c>
      <c r="BY1" t="s">
        <v>175</v>
      </c>
      <c r="BZ1" t="s">
        <v>86</v>
      </c>
      <c r="CA1" t="s">
        <v>28</v>
      </c>
      <c r="CB1" t="s">
        <v>29</v>
      </c>
      <c r="CC1" t="s">
        <v>30</v>
      </c>
      <c r="CD1" t="s">
        <v>31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32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33</v>
      </c>
      <c r="CV1" t="s">
        <v>102</v>
      </c>
      <c r="CW1" t="s">
        <v>34</v>
      </c>
      <c r="CX1" t="s">
        <v>103</v>
      </c>
      <c r="CY1" t="s">
        <v>35</v>
      </c>
      <c r="CZ1" t="s">
        <v>36</v>
      </c>
      <c r="DA1" t="s">
        <v>37</v>
      </c>
      <c r="DB1" t="s">
        <v>104</v>
      </c>
      <c r="DC1" t="s">
        <v>38</v>
      </c>
      <c r="DD1" t="s">
        <v>105</v>
      </c>
      <c r="DE1" t="s">
        <v>39</v>
      </c>
      <c r="DF1" t="s">
        <v>40</v>
      </c>
      <c r="DG1" t="s">
        <v>41</v>
      </c>
    </row>
    <row r="2" spans="1:111">
      <c r="A2" t="s">
        <v>176</v>
      </c>
      <c r="B2">
        <v>333</v>
      </c>
      <c r="C2">
        <v>1</v>
      </c>
      <c r="D2">
        <v>0</v>
      </c>
      <c r="E2" t="s">
        <v>180</v>
      </c>
      <c r="F2" t="s">
        <v>181</v>
      </c>
      <c r="G2">
        <v>59.820999999999998</v>
      </c>
      <c r="H2" t="s">
        <v>178</v>
      </c>
      <c r="I2">
        <v>28682</v>
      </c>
      <c r="J2">
        <v>15683</v>
      </c>
      <c r="K2">
        <v>1</v>
      </c>
      <c r="L2" t="s">
        <v>42</v>
      </c>
      <c r="M2">
        <v>100</v>
      </c>
      <c r="O2">
        <v>679726106</v>
      </c>
      <c r="P2">
        <v>1</v>
      </c>
      <c r="Q2">
        <v>291</v>
      </c>
      <c r="R2">
        <v>382</v>
      </c>
      <c r="S2">
        <v>291</v>
      </c>
      <c r="T2">
        <v>382</v>
      </c>
      <c r="U2" t="s">
        <v>155</v>
      </c>
      <c r="V2" t="s">
        <v>155</v>
      </c>
      <c r="W2" s="1">
        <v>42024</v>
      </c>
      <c r="X2" s="10">
        <v>42024.62128472222</v>
      </c>
      <c r="Y2" s="2">
        <v>0.41295138888888888</v>
      </c>
      <c r="Z2" t="s">
        <v>43</v>
      </c>
      <c r="AA2" t="s">
        <v>156</v>
      </c>
      <c r="AB2">
        <v>100</v>
      </c>
      <c r="AC2">
        <v>1</v>
      </c>
      <c r="AD2">
        <v>1</v>
      </c>
      <c r="AE2">
        <v>1</v>
      </c>
      <c r="AF2">
        <v>1</v>
      </c>
      <c r="AG2">
        <v>299881</v>
      </c>
      <c r="AH2">
        <v>293896</v>
      </c>
      <c r="AI2">
        <v>-1</v>
      </c>
      <c r="AJ2">
        <v>32681</v>
      </c>
      <c r="AK2">
        <v>7</v>
      </c>
      <c r="AL2">
        <v>28689</v>
      </c>
      <c r="AM2" t="s">
        <v>106</v>
      </c>
      <c r="AN2" t="s">
        <v>51</v>
      </c>
      <c r="AO2">
        <v>1</v>
      </c>
      <c r="AP2">
        <v>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-1</v>
      </c>
      <c r="BL2">
        <v>35431</v>
      </c>
      <c r="BM2">
        <v>4</v>
      </c>
      <c r="BN2">
        <v>33186</v>
      </c>
      <c r="BP2">
        <v>0</v>
      </c>
      <c r="BQ2">
        <v>-1</v>
      </c>
      <c r="BR2">
        <v>37981</v>
      </c>
      <c r="BS2">
        <v>10</v>
      </c>
      <c r="BT2">
        <v>35592</v>
      </c>
      <c r="BU2" t="s">
        <v>179</v>
      </c>
      <c r="BV2">
        <v>133</v>
      </c>
      <c r="BW2">
        <v>-1</v>
      </c>
      <c r="BX2">
        <v>43731</v>
      </c>
      <c r="BY2">
        <v>5</v>
      </c>
      <c r="BZ2">
        <v>39237</v>
      </c>
      <c r="CA2" t="s">
        <v>44</v>
      </c>
      <c r="CB2">
        <v>2250</v>
      </c>
      <c r="CC2">
        <v>2400</v>
      </c>
      <c r="CD2">
        <v>4500</v>
      </c>
      <c r="CE2">
        <v>1</v>
      </c>
      <c r="CF2">
        <v>1</v>
      </c>
      <c r="CG2">
        <v>1</v>
      </c>
      <c r="CH2">
        <v>-1</v>
      </c>
      <c r="CI2">
        <v>39231</v>
      </c>
      <c r="CJ2">
        <v>18</v>
      </c>
      <c r="CK2">
        <v>38000</v>
      </c>
      <c r="CL2" t="s">
        <v>107</v>
      </c>
      <c r="CM2">
        <v>2.17</v>
      </c>
      <c r="CN2">
        <v>291</v>
      </c>
      <c r="CO2">
        <v>382</v>
      </c>
      <c r="CP2">
        <v>0</v>
      </c>
      <c r="CQ2">
        <v>0</v>
      </c>
      <c r="CR2">
        <v>0</v>
      </c>
      <c r="CS2">
        <v>0</v>
      </c>
      <c r="CT2">
        <v>0</v>
      </c>
      <c r="CU2" t="s">
        <v>87</v>
      </c>
      <c r="CV2">
        <v>-1</v>
      </c>
      <c r="CW2">
        <v>35581</v>
      </c>
      <c r="CX2">
        <v>1</v>
      </c>
      <c r="CY2">
        <v>35433</v>
      </c>
      <c r="CZ2" t="s">
        <v>179</v>
      </c>
      <c r="DA2">
        <v>292</v>
      </c>
      <c r="DB2">
        <v>-1</v>
      </c>
      <c r="DC2">
        <v>33181</v>
      </c>
      <c r="DD2">
        <v>18</v>
      </c>
      <c r="DE2">
        <v>32700</v>
      </c>
      <c r="DG2">
        <v>0</v>
      </c>
    </row>
    <row r="3" spans="1:111">
      <c r="A3" t="s">
        <v>176</v>
      </c>
      <c r="B3">
        <v>333</v>
      </c>
      <c r="C3">
        <v>1</v>
      </c>
      <c r="D3">
        <v>0</v>
      </c>
      <c r="E3" t="s">
        <v>180</v>
      </c>
      <c r="F3" t="s">
        <v>181</v>
      </c>
      <c r="G3">
        <v>59.820999999999998</v>
      </c>
      <c r="H3" t="s">
        <v>178</v>
      </c>
      <c r="I3">
        <v>28682</v>
      </c>
      <c r="J3">
        <v>15683</v>
      </c>
      <c r="K3">
        <v>1</v>
      </c>
      <c r="L3" t="s">
        <v>42</v>
      </c>
      <c r="M3">
        <v>100</v>
      </c>
      <c r="O3">
        <v>679726106</v>
      </c>
      <c r="P3">
        <v>1</v>
      </c>
      <c r="Q3">
        <v>291</v>
      </c>
      <c r="R3">
        <v>382</v>
      </c>
      <c r="S3">
        <v>291</v>
      </c>
      <c r="T3">
        <v>382</v>
      </c>
      <c r="U3" t="s">
        <v>155</v>
      </c>
      <c r="V3" t="s">
        <v>155</v>
      </c>
      <c r="W3" s="1">
        <v>42024</v>
      </c>
      <c r="X3" s="10">
        <v>42024.62128472222</v>
      </c>
      <c r="Y3" s="2">
        <v>0.41295138888888888</v>
      </c>
      <c r="Z3" t="s">
        <v>43</v>
      </c>
      <c r="AA3" t="s">
        <v>156</v>
      </c>
      <c r="AB3">
        <v>100</v>
      </c>
      <c r="AC3">
        <v>1</v>
      </c>
      <c r="AD3">
        <v>1</v>
      </c>
      <c r="AE3">
        <v>1</v>
      </c>
      <c r="AF3">
        <v>1</v>
      </c>
      <c r="AG3">
        <v>299881</v>
      </c>
      <c r="AH3">
        <v>293896</v>
      </c>
      <c r="AI3">
        <v>-1</v>
      </c>
      <c r="AJ3">
        <v>32681</v>
      </c>
      <c r="AK3">
        <v>7</v>
      </c>
      <c r="AL3">
        <v>28689</v>
      </c>
      <c r="AM3" t="s">
        <v>106</v>
      </c>
      <c r="AN3" t="s">
        <v>51</v>
      </c>
      <c r="AO3">
        <v>2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-1</v>
      </c>
      <c r="BL3">
        <v>46481</v>
      </c>
      <c r="BM3">
        <v>3</v>
      </c>
      <c r="BN3">
        <v>44235</v>
      </c>
      <c r="BP3">
        <v>0</v>
      </c>
      <c r="BQ3">
        <v>-1</v>
      </c>
      <c r="BR3">
        <v>49031</v>
      </c>
      <c r="BS3">
        <v>10</v>
      </c>
      <c r="BT3">
        <v>46642</v>
      </c>
      <c r="BU3" t="s">
        <v>179</v>
      </c>
      <c r="BV3">
        <v>154</v>
      </c>
      <c r="BW3">
        <v>-1</v>
      </c>
      <c r="BX3">
        <v>54281</v>
      </c>
      <c r="BY3">
        <v>4</v>
      </c>
      <c r="BZ3">
        <v>50286</v>
      </c>
      <c r="CA3" t="s">
        <v>45</v>
      </c>
      <c r="CB3">
        <v>2250</v>
      </c>
      <c r="CC3">
        <v>2400</v>
      </c>
      <c r="CD3">
        <v>4000</v>
      </c>
      <c r="CE3">
        <v>2</v>
      </c>
      <c r="CF3">
        <v>1</v>
      </c>
      <c r="CG3">
        <v>2</v>
      </c>
      <c r="CH3">
        <v>-1</v>
      </c>
      <c r="CI3">
        <v>39231</v>
      </c>
      <c r="CJ3">
        <v>18</v>
      </c>
      <c r="CK3">
        <v>38000</v>
      </c>
      <c r="CL3" t="s">
        <v>107</v>
      </c>
      <c r="CM3">
        <v>0</v>
      </c>
      <c r="CN3">
        <v>291</v>
      </c>
      <c r="CO3">
        <v>382</v>
      </c>
      <c r="CP3">
        <v>-1</v>
      </c>
      <c r="CQ3">
        <v>50281</v>
      </c>
      <c r="CR3">
        <v>17</v>
      </c>
      <c r="CS3">
        <v>49049</v>
      </c>
      <c r="CT3">
        <v>2.2999999999999998</v>
      </c>
      <c r="CU3" t="s">
        <v>87</v>
      </c>
      <c r="CV3">
        <v>-1</v>
      </c>
      <c r="CW3">
        <v>46631</v>
      </c>
      <c r="CX3">
        <v>1</v>
      </c>
      <c r="CY3">
        <v>46483</v>
      </c>
      <c r="CZ3" t="s">
        <v>179</v>
      </c>
      <c r="DA3">
        <v>313</v>
      </c>
      <c r="DB3">
        <v>-1</v>
      </c>
      <c r="DC3">
        <v>44231</v>
      </c>
      <c r="DD3">
        <v>18</v>
      </c>
      <c r="DE3">
        <v>43750</v>
      </c>
      <c r="DG3">
        <v>0</v>
      </c>
    </row>
    <row r="4" spans="1:111">
      <c r="A4" t="s">
        <v>176</v>
      </c>
      <c r="B4">
        <v>333</v>
      </c>
      <c r="C4">
        <v>1</v>
      </c>
      <c r="D4">
        <v>0</v>
      </c>
      <c r="E4" t="s">
        <v>180</v>
      </c>
      <c r="F4" t="s">
        <v>181</v>
      </c>
      <c r="G4">
        <v>59.820999999999998</v>
      </c>
      <c r="H4" t="s">
        <v>178</v>
      </c>
      <c r="I4">
        <v>28682</v>
      </c>
      <c r="J4">
        <v>15683</v>
      </c>
      <c r="K4">
        <v>1</v>
      </c>
      <c r="L4" t="s">
        <v>42</v>
      </c>
      <c r="M4">
        <v>100</v>
      </c>
      <c r="O4">
        <v>679726106</v>
      </c>
      <c r="P4">
        <v>1</v>
      </c>
      <c r="Q4">
        <v>291</v>
      </c>
      <c r="R4">
        <v>382</v>
      </c>
      <c r="S4">
        <v>291</v>
      </c>
      <c r="T4">
        <v>382</v>
      </c>
      <c r="U4" t="s">
        <v>155</v>
      </c>
      <c r="V4" t="s">
        <v>155</v>
      </c>
      <c r="W4" s="1">
        <v>42024</v>
      </c>
      <c r="X4" s="10">
        <v>42024.62128472222</v>
      </c>
      <c r="Y4" s="2">
        <v>0.41295138888888888</v>
      </c>
      <c r="Z4" t="s">
        <v>43</v>
      </c>
      <c r="AA4" t="s">
        <v>156</v>
      </c>
      <c r="AB4">
        <v>100</v>
      </c>
      <c r="AC4">
        <v>1</v>
      </c>
      <c r="AD4">
        <v>1</v>
      </c>
      <c r="AE4">
        <v>1</v>
      </c>
      <c r="AF4">
        <v>1</v>
      </c>
      <c r="AG4">
        <v>299881</v>
      </c>
      <c r="AH4">
        <v>293896</v>
      </c>
      <c r="AI4">
        <v>-1</v>
      </c>
      <c r="AJ4">
        <v>32681</v>
      </c>
      <c r="AK4">
        <v>7</v>
      </c>
      <c r="AL4">
        <v>28689</v>
      </c>
      <c r="AM4" t="s">
        <v>106</v>
      </c>
      <c r="AN4" t="s">
        <v>51</v>
      </c>
      <c r="AO4">
        <v>3</v>
      </c>
      <c r="AP4">
        <v>3</v>
      </c>
      <c r="AQ4">
        <v>-1</v>
      </c>
      <c r="AR4">
        <v>61831</v>
      </c>
      <c r="AS4">
        <v>18</v>
      </c>
      <c r="AT4">
        <v>60600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-1</v>
      </c>
      <c r="BL4">
        <v>57031</v>
      </c>
      <c r="BM4">
        <v>18</v>
      </c>
      <c r="BN4">
        <v>54800</v>
      </c>
      <c r="BP4">
        <v>0</v>
      </c>
      <c r="BQ4">
        <v>-1</v>
      </c>
      <c r="BR4">
        <v>60581</v>
      </c>
      <c r="BS4">
        <v>8</v>
      </c>
      <c r="BT4">
        <v>57190</v>
      </c>
      <c r="BU4" t="s">
        <v>179</v>
      </c>
      <c r="BV4">
        <v>86</v>
      </c>
      <c r="BW4">
        <v>-1</v>
      </c>
      <c r="BX4">
        <v>65331</v>
      </c>
      <c r="BY4">
        <v>6</v>
      </c>
      <c r="BZ4">
        <v>61838</v>
      </c>
      <c r="CA4" t="s">
        <v>46</v>
      </c>
      <c r="CB4">
        <v>2250</v>
      </c>
      <c r="CC4">
        <v>3400</v>
      </c>
      <c r="CD4">
        <v>3500</v>
      </c>
      <c r="CE4">
        <v>3</v>
      </c>
      <c r="CF4">
        <v>1</v>
      </c>
      <c r="CG4">
        <v>3</v>
      </c>
      <c r="CH4">
        <v>-1</v>
      </c>
      <c r="CI4">
        <v>39231</v>
      </c>
      <c r="CJ4">
        <v>18</v>
      </c>
      <c r="CK4">
        <v>38000</v>
      </c>
      <c r="CL4" t="s">
        <v>107</v>
      </c>
      <c r="CM4">
        <v>0</v>
      </c>
      <c r="CN4">
        <v>291</v>
      </c>
      <c r="CO4">
        <v>382</v>
      </c>
      <c r="CP4">
        <v>-1</v>
      </c>
      <c r="CQ4">
        <v>50281</v>
      </c>
      <c r="CR4">
        <v>17</v>
      </c>
      <c r="CS4">
        <v>49049</v>
      </c>
      <c r="CT4">
        <v>0</v>
      </c>
      <c r="CU4" t="s">
        <v>87</v>
      </c>
      <c r="CV4">
        <v>-1</v>
      </c>
      <c r="CW4">
        <v>57181</v>
      </c>
      <c r="CX4">
        <v>1</v>
      </c>
      <c r="CY4">
        <v>57033</v>
      </c>
      <c r="CZ4" t="s">
        <v>179</v>
      </c>
      <c r="DA4">
        <v>243</v>
      </c>
      <c r="DB4">
        <v>-1</v>
      </c>
      <c r="DC4">
        <v>54781</v>
      </c>
      <c r="DD4">
        <v>16</v>
      </c>
      <c r="DE4">
        <v>54298</v>
      </c>
      <c r="DG4">
        <v>0</v>
      </c>
    </row>
    <row r="5" spans="1:111">
      <c r="A5" t="s">
        <v>176</v>
      </c>
      <c r="B5">
        <v>333</v>
      </c>
      <c r="C5">
        <v>1</v>
      </c>
      <c r="D5">
        <v>0</v>
      </c>
      <c r="E5" t="s">
        <v>180</v>
      </c>
      <c r="F5" t="s">
        <v>181</v>
      </c>
      <c r="G5">
        <v>59.820999999999998</v>
      </c>
      <c r="H5" t="s">
        <v>178</v>
      </c>
      <c r="I5">
        <v>28682</v>
      </c>
      <c r="J5">
        <v>15683</v>
      </c>
      <c r="K5">
        <v>1</v>
      </c>
      <c r="L5" t="s">
        <v>42</v>
      </c>
      <c r="M5">
        <v>100</v>
      </c>
      <c r="O5">
        <v>679726106</v>
      </c>
      <c r="P5">
        <v>1</v>
      </c>
      <c r="Q5">
        <v>291</v>
      </c>
      <c r="R5">
        <v>382</v>
      </c>
      <c r="S5">
        <v>291</v>
      </c>
      <c r="T5">
        <v>382</v>
      </c>
      <c r="U5" t="s">
        <v>155</v>
      </c>
      <c r="V5" t="s">
        <v>155</v>
      </c>
      <c r="W5" s="1">
        <v>42024</v>
      </c>
      <c r="X5" s="10">
        <v>42024.62128472222</v>
      </c>
      <c r="Y5" s="2">
        <v>0.41295138888888888</v>
      </c>
      <c r="Z5" t="s">
        <v>43</v>
      </c>
      <c r="AA5" t="s">
        <v>156</v>
      </c>
      <c r="AB5">
        <v>100</v>
      </c>
      <c r="AC5">
        <v>1</v>
      </c>
      <c r="AD5">
        <v>1</v>
      </c>
      <c r="AE5">
        <v>1</v>
      </c>
      <c r="AF5">
        <v>1</v>
      </c>
      <c r="AG5">
        <v>299881</v>
      </c>
      <c r="AH5">
        <v>293896</v>
      </c>
      <c r="AI5">
        <v>-1</v>
      </c>
      <c r="AJ5">
        <v>32681</v>
      </c>
      <c r="AK5">
        <v>7</v>
      </c>
      <c r="AL5">
        <v>28689</v>
      </c>
      <c r="AM5" t="s">
        <v>106</v>
      </c>
      <c r="AN5" t="s">
        <v>51</v>
      </c>
      <c r="AO5">
        <v>4</v>
      </c>
      <c r="AP5">
        <v>3</v>
      </c>
      <c r="AQ5">
        <v>-1</v>
      </c>
      <c r="AR5">
        <v>71881</v>
      </c>
      <c r="AS5">
        <v>15</v>
      </c>
      <c r="AT5">
        <v>70647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-1</v>
      </c>
      <c r="BL5">
        <v>68081</v>
      </c>
      <c r="BM5">
        <v>17</v>
      </c>
      <c r="BN5">
        <v>65849</v>
      </c>
      <c r="BP5">
        <v>0</v>
      </c>
      <c r="BQ5">
        <v>-1</v>
      </c>
      <c r="BR5">
        <v>70631</v>
      </c>
      <c r="BS5">
        <v>8</v>
      </c>
      <c r="BT5">
        <v>68240</v>
      </c>
      <c r="BU5" t="s">
        <v>179</v>
      </c>
      <c r="BV5">
        <v>219</v>
      </c>
      <c r="BW5">
        <v>-1</v>
      </c>
      <c r="BX5">
        <v>76381</v>
      </c>
      <c r="BY5">
        <v>2</v>
      </c>
      <c r="BZ5">
        <v>71884</v>
      </c>
      <c r="CA5" t="s">
        <v>46</v>
      </c>
      <c r="CB5">
        <v>2250</v>
      </c>
      <c r="CC5">
        <v>2400</v>
      </c>
      <c r="CD5">
        <v>4500</v>
      </c>
      <c r="CE5">
        <v>4</v>
      </c>
      <c r="CF5">
        <v>1</v>
      </c>
      <c r="CG5">
        <v>4</v>
      </c>
      <c r="CH5">
        <v>-1</v>
      </c>
      <c r="CI5">
        <v>39231</v>
      </c>
      <c r="CJ5">
        <v>18</v>
      </c>
      <c r="CK5">
        <v>38000</v>
      </c>
      <c r="CL5" t="s">
        <v>107</v>
      </c>
      <c r="CM5">
        <v>0</v>
      </c>
      <c r="CN5">
        <v>291</v>
      </c>
      <c r="CO5">
        <v>382</v>
      </c>
      <c r="CP5">
        <v>-1</v>
      </c>
      <c r="CQ5">
        <v>50281</v>
      </c>
      <c r="CR5">
        <v>17</v>
      </c>
      <c r="CS5">
        <v>49049</v>
      </c>
      <c r="CT5">
        <v>0</v>
      </c>
      <c r="CU5" t="s">
        <v>87</v>
      </c>
      <c r="CV5">
        <v>-1</v>
      </c>
      <c r="CW5">
        <v>68231</v>
      </c>
      <c r="CX5">
        <v>1</v>
      </c>
      <c r="CY5">
        <v>68083</v>
      </c>
      <c r="CZ5" t="s">
        <v>179</v>
      </c>
      <c r="DA5">
        <v>376</v>
      </c>
      <c r="DB5">
        <v>-1</v>
      </c>
      <c r="DC5">
        <v>65831</v>
      </c>
      <c r="DD5">
        <v>16</v>
      </c>
      <c r="DE5">
        <v>65348</v>
      </c>
      <c r="DF5" t="s">
        <v>179</v>
      </c>
      <c r="DG5">
        <v>206</v>
      </c>
    </row>
    <row r="6" spans="1:111">
      <c r="A6" t="s">
        <v>176</v>
      </c>
      <c r="B6">
        <v>333</v>
      </c>
      <c r="C6">
        <v>1</v>
      </c>
      <c r="D6">
        <v>0</v>
      </c>
      <c r="E6" t="s">
        <v>180</v>
      </c>
      <c r="F6" t="s">
        <v>181</v>
      </c>
      <c r="G6">
        <v>59.820999999999998</v>
      </c>
      <c r="H6" t="s">
        <v>178</v>
      </c>
      <c r="I6">
        <v>28682</v>
      </c>
      <c r="J6">
        <v>15683</v>
      </c>
      <c r="K6">
        <v>1</v>
      </c>
      <c r="L6" t="s">
        <v>42</v>
      </c>
      <c r="M6">
        <v>100</v>
      </c>
      <c r="O6">
        <v>679726106</v>
      </c>
      <c r="P6">
        <v>1</v>
      </c>
      <c r="Q6">
        <v>291</v>
      </c>
      <c r="R6">
        <v>382</v>
      </c>
      <c r="S6">
        <v>291</v>
      </c>
      <c r="T6">
        <v>382</v>
      </c>
      <c r="U6" t="s">
        <v>155</v>
      </c>
      <c r="V6" t="s">
        <v>155</v>
      </c>
      <c r="W6" s="1">
        <v>42024</v>
      </c>
      <c r="X6" s="10">
        <v>42024.62128472222</v>
      </c>
      <c r="Y6" s="2">
        <v>0.41295138888888888</v>
      </c>
      <c r="Z6" t="s">
        <v>43</v>
      </c>
      <c r="AA6" t="s">
        <v>156</v>
      </c>
      <c r="AB6">
        <v>100</v>
      </c>
      <c r="AC6">
        <v>1</v>
      </c>
      <c r="AD6">
        <v>1</v>
      </c>
      <c r="AE6">
        <v>1</v>
      </c>
      <c r="AF6">
        <v>1</v>
      </c>
      <c r="AG6">
        <v>299881</v>
      </c>
      <c r="AH6">
        <v>293896</v>
      </c>
      <c r="AI6">
        <v>-1</v>
      </c>
      <c r="AJ6">
        <v>32681</v>
      </c>
      <c r="AK6">
        <v>7</v>
      </c>
      <c r="AL6">
        <v>28689</v>
      </c>
      <c r="AM6" t="s">
        <v>106</v>
      </c>
      <c r="AN6" t="s">
        <v>51</v>
      </c>
      <c r="AO6">
        <v>5</v>
      </c>
      <c r="AP6">
        <v>2</v>
      </c>
      <c r="AQ6">
        <v>-1</v>
      </c>
      <c r="AR6">
        <v>71881</v>
      </c>
      <c r="AS6">
        <v>15</v>
      </c>
      <c r="AT6">
        <v>70647</v>
      </c>
      <c r="AU6">
        <v>0</v>
      </c>
      <c r="AV6">
        <v>0</v>
      </c>
      <c r="AW6">
        <v>0</v>
      </c>
      <c r="AX6">
        <v>0</v>
      </c>
      <c r="AY6">
        <v>-1</v>
      </c>
      <c r="AZ6">
        <v>83431</v>
      </c>
      <c r="BA6">
        <v>16</v>
      </c>
      <c r="BB6">
        <v>82198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-1</v>
      </c>
      <c r="BL6">
        <v>79131</v>
      </c>
      <c r="BM6">
        <v>17</v>
      </c>
      <c r="BN6">
        <v>76899</v>
      </c>
      <c r="BP6">
        <v>0</v>
      </c>
      <c r="BQ6">
        <v>-1</v>
      </c>
      <c r="BR6">
        <v>82181</v>
      </c>
      <c r="BS6">
        <v>7</v>
      </c>
      <c r="BT6">
        <v>79289</v>
      </c>
      <c r="BU6" t="s">
        <v>179</v>
      </c>
      <c r="BV6">
        <v>121</v>
      </c>
      <c r="BW6">
        <v>-1</v>
      </c>
      <c r="BX6">
        <v>86931</v>
      </c>
      <c r="BY6">
        <v>3</v>
      </c>
      <c r="BZ6">
        <v>83435</v>
      </c>
      <c r="CA6" t="s">
        <v>44</v>
      </c>
      <c r="CB6">
        <v>2250</v>
      </c>
      <c r="CC6">
        <v>2900</v>
      </c>
      <c r="CD6">
        <v>3500</v>
      </c>
      <c r="CE6">
        <v>5</v>
      </c>
      <c r="CF6">
        <v>1</v>
      </c>
      <c r="CG6">
        <v>5</v>
      </c>
      <c r="CH6">
        <v>-1</v>
      </c>
      <c r="CI6">
        <v>39231</v>
      </c>
      <c r="CJ6">
        <v>18</v>
      </c>
      <c r="CK6">
        <v>38000</v>
      </c>
      <c r="CL6" t="s">
        <v>107</v>
      </c>
      <c r="CM6">
        <v>1.97</v>
      </c>
      <c r="CN6">
        <v>291</v>
      </c>
      <c r="CO6">
        <v>382</v>
      </c>
      <c r="CP6">
        <v>-1</v>
      </c>
      <c r="CQ6">
        <v>50281</v>
      </c>
      <c r="CR6">
        <v>17</v>
      </c>
      <c r="CS6">
        <v>49049</v>
      </c>
      <c r="CT6">
        <v>0</v>
      </c>
      <c r="CU6" t="s">
        <v>87</v>
      </c>
      <c r="CV6">
        <v>-1</v>
      </c>
      <c r="CW6">
        <v>79281</v>
      </c>
      <c r="CX6">
        <v>1</v>
      </c>
      <c r="CY6">
        <v>79133</v>
      </c>
      <c r="CZ6" t="s">
        <v>179</v>
      </c>
      <c r="DA6">
        <v>277</v>
      </c>
      <c r="DB6">
        <v>-1</v>
      </c>
      <c r="DC6">
        <v>76881</v>
      </c>
      <c r="DD6">
        <v>16</v>
      </c>
      <c r="DE6">
        <v>76398</v>
      </c>
      <c r="DG6">
        <v>0</v>
      </c>
    </row>
    <row r="7" spans="1:111">
      <c r="A7" t="s">
        <v>176</v>
      </c>
      <c r="B7">
        <v>333</v>
      </c>
      <c r="C7">
        <v>1</v>
      </c>
      <c r="D7">
        <v>0</v>
      </c>
      <c r="E7" t="s">
        <v>180</v>
      </c>
      <c r="F7" t="s">
        <v>181</v>
      </c>
      <c r="G7">
        <v>59.820999999999998</v>
      </c>
      <c r="H7" t="s">
        <v>178</v>
      </c>
      <c r="I7">
        <v>28682</v>
      </c>
      <c r="J7">
        <v>15683</v>
      </c>
      <c r="K7">
        <v>1</v>
      </c>
      <c r="L7" t="s">
        <v>42</v>
      </c>
      <c r="M7">
        <v>100</v>
      </c>
      <c r="O7">
        <v>679726106</v>
      </c>
      <c r="P7">
        <v>1</v>
      </c>
      <c r="Q7">
        <v>291</v>
      </c>
      <c r="R7">
        <v>382</v>
      </c>
      <c r="S7">
        <v>291</v>
      </c>
      <c r="T7">
        <v>382</v>
      </c>
      <c r="U7" t="s">
        <v>155</v>
      </c>
      <c r="V7" t="s">
        <v>155</v>
      </c>
      <c r="W7" s="1">
        <v>42024</v>
      </c>
      <c r="X7" s="10">
        <v>42024.62128472222</v>
      </c>
      <c r="Y7" s="2">
        <v>0.41295138888888888</v>
      </c>
      <c r="Z7" t="s">
        <v>43</v>
      </c>
      <c r="AA7" t="s">
        <v>156</v>
      </c>
      <c r="AB7">
        <v>100</v>
      </c>
      <c r="AC7">
        <v>1</v>
      </c>
      <c r="AD7">
        <v>1</v>
      </c>
      <c r="AE7">
        <v>1</v>
      </c>
      <c r="AF7">
        <v>1</v>
      </c>
      <c r="AG7">
        <v>299881</v>
      </c>
      <c r="AH7">
        <v>293896</v>
      </c>
      <c r="AI7">
        <v>-1</v>
      </c>
      <c r="AJ7">
        <v>32681</v>
      </c>
      <c r="AK7">
        <v>7</v>
      </c>
      <c r="AL7">
        <v>28689</v>
      </c>
      <c r="AM7" t="s">
        <v>106</v>
      </c>
      <c r="AN7" t="s">
        <v>51</v>
      </c>
      <c r="AO7">
        <v>6</v>
      </c>
      <c r="AP7">
        <v>2</v>
      </c>
      <c r="AQ7">
        <v>-1</v>
      </c>
      <c r="AR7">
        <v>71881</v>
      </c>
      <c r="AS7">
        <v>15</v>
      </c>
      <c r="AT7">
        <v>70647</v>
      </c>
      <c r="AU7">
        <v>0</v>
      </c>
      <c r="AV7">
        <v>0</v>
      </c>
      <c r="AW7">
        <v>0</v>
      </c>
      <c r="AX7">
        <v>0</v>
      </c>
      <c r="AY7">
        <v>-1</v>
      </c>
      <c r="AZ7">
        <v>93481</v>
      </c>
      <c r="BA7">
        <v>13</v>
      </c>
      <c r="BB7">
        <v>92245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-1</v>
      </c>
      <c r="BL7">
        <v>89681</v>
      </c>
      <c r="BM7">
        <v>15</v>
      </c>
      <c r="BN7">
        <v>87447</v>
      </c>
      <c r="BP7">
        <v>0</v>
      </c>
      <c r="BQ7">
        <v>-1</v>
      </c>
      <c r="BR7">
        <v>92231</v>
      </c>
      <c r="BS7">
        <v>6</v>
      </c>
      <c r="BT7">
        <v>89838</v>
      </c>
      <c r="BU7" t="s">
        <v>179</v>
      </c>
      <c r="BV7">
        <v>130</v>
      </c>
      <c r="BW7">
        <v>-1</v>
      </c>
      <c r="BX7">
        <v>97981</v>
      </c>
      <c r="BY7">
        <v>17</v>
      </c>
      <c r="BZ7">
        <v>93499</v>
      </c>
      <c r="CA7" t="s">
        <v>44</v>
      </c>
      <c r="CB7">
        <v>2250</v>
      </c>
      <c r="CC7">
        <v>2400</v>
      </c>
      <c r="CD7">
        <v>4500</v>
      </c>
      <c r="CE7">
        <v>6</v>
      </c>
      <c r="CF7">
        <v>1</v>
      </c>
      <c r="CG7">
        <v>6</v>
      </c>
      <c r="CH7">
        <v>-1</v>
      </c>
      <c r="CI7">
        <v>39231</v>
      </c>
      <c r="CJ7">
        <v>18</v>
      </c>
      <c r="CK7">
        <v>38000</v>
      </c>
      <c r="CL7" t="s">
        <v>107</v>
      </c>
      <c r="CM7">
        <v>2.17</v>
      </c>
      <c r="CN7">
        <v>291</v>
      </c>
      <c r="CO7">
        <v>382</v>
      </c>
      <c r="CP7">
        <v>-1</v>
      </c>
      <c r="CQ7">
        <v>50281</v>
      </c>
      <c r="CR7">
        <v>17</v>
      </c>
      <c r="CS7">
        <v>49049</v>
      </c>
      <c r="CT7">
        <v>0</v>
      </c>
      <c r="CU7" t="s">
        <v>87</v>
      </c>
      <c r="CV7">
        <v>-1</v>
      </c>
      <c r="CW7">
        <v>89831</v>
      </c>
      <c r="CX7">
        <v>1</v>
      </c>
      <c r="CY7">
        <v>89683</v>
      </c>
      <c r="CZ7" t="s">
        <v>179</v>
      </c>
      <c r="DA7">
        <v>285</v>
      </c>
      <c r="DB7">
        <v>-1</v>
      </c>
      <c r="DC7">
        <v>87431</v>
      </c>
      <c r="DD7">
        <v>14</v>
      </c>
      <c r="DE7">
        <v>86946</v>
      </c>
      <c r="DG7">
        <v>0</v>
      </c>
    </row>
    <row r="8" spans="1:111">
      <c r="A8" t="s">
        <v>176</v>
      </c>
      <c r="B8">
        <v>333</v>
      </c>
      <c r="C8">
        <v>1</v>
      </c>
      <c r="D8">
        <v>0</v>
      </c>
      <c r="E8" t="s">
        <v>180</v>
      </c>
      <c r="F8" t="s">
        <v>181</v>
      </c>
      <c r="G8">
        <v>59.820999999999998</v>
      </c>
      <c r="H8" t="s">
        <v>178</v>
      </c>
      <c r="I8">
        <v>28682</v>
      </c>
      <c r="J8">
        <v>15683</v>
      </c>
      <c r="K8">
        <v>1</v>
      </c>
      <c r="L8" t="s">
        <v>42</v>
      </c>
      <c r="M8">
        <v>100</v>
      </c>
      <c r="O8">
        <v>679726106</v>
      </c>
      <c r="P8">
        <v>1</v>
      </c>
      <c r="Q8">
        <v>291</v>
      </c>
      <c r="R8">
        <v>382</v>
      </c>
      <c r="S8">
        <v>291</v>
      </c>
      <c r="T8">
        <v>382</v>
      </c>
      <c r="U8" t="s">
        <v>155</v>
      </c>
      <c r="V8" t="s">
        <v>155</v>
      </c>
      <c r="W8" s="1">
        <v>42024</v>
      </c>
      <c r="X8" s="10">
        <v>42024.62128472222</v>
      </c>
      <c r="Y8" s="2">
        <v>0.41295138888888888</v>
      </c>
      <c r="Z8" t="s">
        <v>43</v>
      </c>
      <c r="AA8" t="s">
        <v>156</v>
      </c>
      <c r="AB8">
        <v>100</v>
      </c>
      <c r="AC8">
        <v>1</v>
      </c>
      <c r="AD8">
        <v>1</v>
      </c>
      <c r="AE8">
        <v>1</v>
      </c>
      <c r="AF8">
        <v>1</v>
      </c>
      <c r="AG8">
        <v>299881</v>
      </c>
      <c r="AH8">
        <v>293896</v>
      </c>
      <c r="AI8">
        <v>-1</v>
      </c>
      <c r="AJ8">
        <v>32681</v>
      </c>
      <c r="AK8">
        <v>7</v>
      </c>
      <c r="AL8">
        <v>28689</v>
      </c>
      <c r="AM8" t="s">
        <v>106</v>
      </c>
      <c r="AN8" t="s">
        <v>51</v>
      </c>
      <c r="AO8">
        <v>7</v>
      </c>
      <c r="AP8">
        <v>3</v>
      </c>
      <c r="AQ8">
        <v>-1</v>
      </c>
      <c r="AR8">
        <v>71881</v>
      </c>
      <c r="AS8">
        <v>15</v>
      </c>
      <c r="AT8">
        <v>70647</v>
      </c>
      <c r="AU8">
        <v>0</v>
      </c>
      <c r="AV8">
        <v>0</v>
      </c>
      <c r="AW8">
        <v>0</v>
      </c>
      <c r="AX8">
        <v>0</v>
      </c>
      <c r="AY8">
        <v>-1</v>
      </c>
      <c r="AZ8">
        <v>93481</v>
      </c>
      <c r="BA8">
        <v>13</v>
      </c>
      <c r="BB8">
        <v>92245</v>
      </c>
      <c r="BC8">
        <v>0</v>
      </c>
      <c r="BD8">
        <v>0</v>
      </c>
      <c r="BE8">
        <v>0</v>
      </c>
      <c r="BF8">
        <v>0</v>
      </c>
      <c r="BG8">
        <v>-1</v>
      </c>
      <c r="BH8">
        <v>105531</v>
      </c>
      <c r="BI8">
        <v>15</v>
      </c>
      <c r="BJ8">
        <v>104297</v>
      </c>
      <c r="BK8">
        <v>-1</v>
      </c>
      <c r="BL8">
        <v>101731</v>
      </c>
      <c r="BM8">
        <v>15</v>
      </c>
      <c r="BN8">
        <v>98497</v>
      </c>
      <c r="BP8">
        <v>0</v>
      </c>
      <c r="BQ8">
        <v>-1</v>
      </c>
      <c r="BR8">
        <v>104281</v>
      </c>
      <c r="BS8">
        <v>8</v>
      </c>
      <c r="BT8">
        <v>101890</v>
      </c>
      <c r="BV8">
        <v>0</v>
      </c>
      <c r="BW8">
        <v>-1</v>
      </c>
      <c r="BX8">
        <v>109031</v>
      </c>
      <c r="BY8">
        <v>19</v>
      </c>
      <c r="BZ8">
        <v>105551</v>
      </c>
      <c r="CA8" t="s">
        <v>46</v>
      </c>
      <c r="CB8">
        <v>3250</v>
      </c>
      <c r="CC8">
        <v>2400</v>
      </c>
      <c r="CD8">
        <v>3500</v>
      </c>
      <c r="CE8">
        <v>7</v>
      </c>
      <c r="CF8">
        <v>1</v>
      </c>
      <c r="CG8">
        <v>7</v>
      </c>
      <c r="CH8">
        <v>-1</v>
      </c>
      <c r="CI8">
        <v>39231</v>
      </c>
      <c r="CJ8">
        <v>18</v>
      </c>
      <c r="CK8">
        <v>38000</v>
      </c>
      <c r="CL8" t="s">
        <v>107</v>
      </c>
      <c r="CM8">
        <v>0</v>
      </c>
      <c r="CN8">
        <v>291</v>
      </c>
      <c r="CO8">
        <v>382</v>
      </c>
      <c r="CP8">
        <v>-1</v>
      </c>
      <c r="CQ8">
        <v>50281</v>
      </c>
      <c r="CR8">
        <v>17</v>
      </c>
      <c r="CS8">
        <v>49049</v>
      </c>
      <c r="CT8">
        <v>0</v>
      </c>
      <c r="CU8" t="s">
        <v>87</v>
      </c>
      <c r="CV8">
        <v>-1</v>
      </c>
      <c r="CW8">
        <v>101881</v>
      </c>
      <c r="CX8">
        <v>1</v>
      </c>
      <c r="CY8">
        <v>101733</v>
      </c>
      <c r="DA8">
        <v>0</v>
      </c>
      <c r="DB8">
        <v>-1</v>
      </c>
      <c r="DC8">
        <v>98481</v>
      </c>
      <c r="DD8">
        <v>13</v>
      </c>
      <c r="DE8">
        <v>97995</v>
      </c>
      <c r="DG8">
        <v>0</v>
      </c>
    </row>
    <row r="9" spans="1:111">
      <c r="A9" t="s">
        <v>176</v>
      </c>
      <c r="B9">
        <v>333</v>
      </c>
      <c r="C9">
        <v>1</v>
      </c>
      <c r="D9">
        <v>0</v>
      </c>
      <c r="E9" t="s">
        <v>180</v>
      </c>
      <c r="F9" t="s">
        <v>181</v>
      </c>
      <c r="G9">
        <v>59.820999999999998</v>
      </c>
      <c r="H9" t="s">
        <v>178</v>
      </c>
      <c r="I9">
        <v>28682</v>
      </c>
      <c r="J9">
        <v>15683</v>
      </c>
      <c r="K9">
        <v>1</v>
      </c>
      <c r="L9" t="s">
        <v>42</v>
      </c>
      <c r="M9">
        <v>100</v>
      </c>
      <c r="O9">
        <v>679726106</v>
      </c>
      <c r="P9">
        <v>1</v>
      </c>
      <c r="Q9">
        <v>291</v>
      </c>
      <c r="R9">
        <v>382</v>
      </c>
      <c r="S9">
        <v>291</v>
      </c>
      <c r="T9">
        <v>382</v>
      </c>
      <c r="U9" t="s">
        <v>155</v>
      </c>
      <c r="V9" t="s">
        <v>155</v>
      </c>
      <c r="W9" s="1">
        <v>42024</v>
      </c>
      <c r="X9" s="10">
        <v>42024.62128472222</v>
      </c>
      <c r="Y9" s="2">
        <v>0.41295138888888888</v>
      </c>
      <c r="Z9" t="s">
        <v>43</v>
      </c>
      <c r="AA9" t="s">
        <v>156</v>
      </c>
      <c r="AB9">
        <v>100</v>
      </c>
      <c r="AC9">
        <v>1</v>
      </c>
      <c r="AD9">
        <v>1</v>
      </c>
      <c r="AE9">
        <v>1</v>
      </c>
      <c r="AF9">
        <v>1</v>
      </c>
      <c r="AG9">
        <v>299881</v>
      </c>
      <c r="AH9">
        <v>293896</v>
      </c>
      <c r="AI9">
        <v>-1</v>
      </c>
      <c r="AJ9">
        <v>32681</v>
      </c>
      <c r="AK9">
        <v>7</v>
      </c>
      <c r="AL9">
        <v>28689</v>
      </c>
      <c r="AM9" t="s">
        <v>106</v>
      </c>
      <c r="AN9" t="s">
        <v>51</v>
      </c>
      <c r="AO9">
        <v>8</v>
      </c>
      <c r="AP9">
        <v>3</v>
      </c>
      <c r="AQ9">
        <v>-1</v>
      </c>
      <c r="AR9">
        <v>116581</v>
      </c>
      <c r="AS9">
        <v>15</v>
      </c>
      <c r="AT9">
        <v>115347</v>
      </c>
      <c r="AU9">
        <v>0</v>
      </c>
      <c r="AV9">
        <v>0</v>
      </c>
      <c r="AW9">
        <v>0</v>
      </c>
      <c r="AX9">
        <v>0</v>
      </c>
      <c r="AY9">
        <v>-1</v>
      </c>
      <c r="AZ9">
        <v>93481</v>
      </c>
      <c r="BA9">
        <v>13</v>
      </c>
      <c r="BB9">
        <v>92245</v>
      </c>
      <c r="BC9">
        <v>0</v>
      </c>
      <c r="BD9">
        <v>0</v>
      </c>
      <c r="BE9">
        <v>0</v>
      </c>
      <c r="BF9">
        <v>0</v>
      </c>
      <c r="BG9">
        <v>-1</v>
      </c>
      <c r="BH9">
        <v>105531</v>
      </c>
      <c r="BI9">
        <v>15</v>
      </c>
      <c r="BJ9">
        <v>104297</v>
      </c>
      <c r="BK9">
        <v>-1</v>
      </c>
      <c r="BL9">
        <v>112281</v>
      </c>
      <c r="BM9">
        <v>14</v>
      </c>
      <c r="BN9">
        <v>109546</v>
      </c>
      <c r="BP9">
        <v>0</v>
      </c>
      <c r="BQ9">
        <v>-1</v>
      </c>
      <c r="BR9">
        <v>115331</v>
      </c>
      <c r="BS9">
        <v>6</v>
      </c>
      <c r="BT9">
        <v>112438</v>
      </c>
      <c r="BU9" t="s">
        <v>179</v>
      </c>
      <c r="BV9">
        <v>218</v>
      </c>
      <c r="BW9">
        <v>-1</v>
      </c>
      <c r="BX9">
        <v>119581</v>
      </c>
      <c r="BY9">
        <v>3</v>
      </c>
      <c r="BZ9">
        <v>116585</v>
      </c>
      <c r="CA9" t="s">
        <v>46</v>
      </c>
      <c r="CB9">
        <v>2750</v>
      </c>
      <c r="CC9">
        <v>2900</v>
      </c>
      <c r="CD9">
        <v>3000</v>
      </c>
      <c r="CE9">
        <v>8</v>
      </c>
      <c r="CF9">
        <v>1</v>
      </c>
      <c r="CG9">
        <v>8</v>
      </c>
      <c r="CH9">
        <v>-1</v>
      </c>
      <c r="CI9">
        <v>39231</v>
      </c>
      <c r="CJ9">
        <v>18</v>
      </c>
      <c r="CK9">
        <v>38000</v>
      </c>
      <c r="CL9" t="s">
        <v>107</v>
      </c>
      <c r="CM9">
        <v>0</v>
      </c>
      <c r="CN9">
        <v>291</v>
      </c>
      <c r="CO9">
        <v>382</v>
      </c>
      <c r="CP9">
        <v>-1</v>
      </c>
      <c r="CQ9">
        <v>50281</v>
      </c>
      <c r="CR9">
        <v>17</v>
      </c>
      <c r="CS9">
        <v>49049</v>
      </c>
      <c r="CT9">
        <v>0</v>
      </c>
      <c r="CU9" t="s">
        <v>87</v>
      </c>
      <c r="CV9">
        <v>-1</v>
      </c>
      <c r="CW9">
        <v>112431</v>
      </c>
      <c r="CX9">
        <v>1</v>
      </c>
      <c r="CY9">
        <v>112283</v>
      </c>
      <c r="CZ9" t="s">
        <v>179</v>
      </c>
      <c r="DA9">
        <v>373</v>
      </c>
      <c r="DB9">
        <v>-1</v>
      </c>
      <c r="DC9">
        <v>109531</v>
      </c>
      <c r="DD9">
        <v>13</v>
      </c>
      <c r="DE9">
        <v>109045</v>
      </c>
      <c r="DG9">
        <v>0</v>
      </c>
    </row>
    <row r="10" spans="1:111">
      <c r="A10" t="s">
        <v>176</v>
      </c>
      <c r="B10">
        <v>333</v>
      </c>
      <c r="C10">
        <v>1</v>
      </c>
      <c r="D10">
        <v>0</v>
      </c>
      <c r="E10" t="s">
        <v>180</v>
      </c>
      <c r="F10" t="s">
        <v>181</v>
      </c>
      <c r="G10">
        <v>59.820999999999998</v>
      </c>
      <c r="H10" t="s">
        <v>178</v>
      </c>
      <c r="I10">
        <v>28682</v>
      </c>
      <c r="J10">
        <v>15683</v>
      </c>
      <c r="K10">
        <v>1</v>
      </c>
      <c r="L10" t="s">
        <v>42</v>
      </c>
      <c r="M10">
        <v>100</v>
      </c>
      <c r="O10">
        <v>679726106</v>
      </c>
      <c r="P10">
        <v>1</v>
      </c>
      <c r="Q10">
        <v>291</v>
      </c>
      <c r="R10">
        <v>382</v>
      </c>
      <c r="S10">
        <v>291</v>
      </c>
      <c r="T10">
        <v>382</v>
      </c>
      <c r="U10" t="s">
        <v>155</v>
      </c>
      <c r="V10" t="s">
        <v>155</v>
      </c>
      <c r="W10" s="1">
        <v>42024</v>
      </c>
      <c r="X10" s="10">
        <v>42024.62128472222</v>
      </c>
      <c r="Y10" s="2">
        <v>0.41295138888888888</v>
      </c>
      <c r="Z10" t="s">
        <v>43</v>
      </c>
      <c r="AA10" t="s">
        <v>156</v>
      </c>
      <c r="AB10">
        <v>100</v>
      </c>
      <c r="AC10">
        <v>1</v>
      </c>
      <c r="AD10">
        <v>1</v>
      </c>
      <c r="AE10">
        <v>1</v>
      </c>
      <c r="AF10">
        <v>1</v>
      </c>
      <c r="AG10">
        <v>299881</v>
      </c>
      <c r="AH10">
        <v>293896</v>
      </c>
      <c r="AI10">
        <v>-1</v>
      </c>
      <c r="AJ10">
        <v>32681</v>
      </c>
      <c r="AK10">
        <v>7</v>
      </c>
      <c r="AL10">
        <v>28689</v>
      </c>
      <c r="AM10" t="s">
        <v>106</v>
      </c>
      <c r="AN10" t="s">
        <v>51</v>
      </c>
      <c r="AO10">
        <v>9</v>
      </c>
      <c r="AP10">
        <v>3</v>
      </c>
      <c r="AQ10">
        <v>-1</v>
      </c>
      <c r="AR10">
        <v>126131</v>
      </c>
      <c r="AS10">
        <v>10</v>
      </c>
      <c r="AT10">
        <v>124892</v>
      </c>
      <c r="AU10">
        <v>0</v>
      </c>
      <c r="AV10">
        <v>0</v>
      </c>
      <c r="AW10">
        <v>0</v>
      </c>
      <c r="AX10">
        <v>0</v>
      </c>
      <c r="AY10">
        <v>-1</v>
      </c>
      <c r="AZ10">
        <v>93481</v>
      </c>
      <c r="BA10">
        <v>13</v>
      </c>
      <c r="BB10">
        <v>92245</v>
      </c>
      <c r="BC10">
        <v>0</v>
      </c>
      <c r="BD10">
        <v>0</v>
      </c>
      <c r="BE10">
        <v>0</v>
      </c>
      <c r="BF10">
        <v>0</v>
      </c>
      <c r="BG10">
        <v>-1</v>
      </c>
      <c r="BH10">
        <v>105531</v>
      </c>
      <c r="BI10">
        <v>15</v>
      </c>
      <c r="BJ10">
        <v>104297</v>
      </c>
      <c r="BK10">
        <v>-1</v>
      </c>
      <c r="BL10">
        <v>122331</v>
      </c>
      <c r="BM10">
        <v>13</v>
      </c>
      <c r="BN10">
        <v>120095</v>
      </c>
      <c r="BP10">
        <v>0</v>
      </c>
      <c r="BQ10">
        <v>-1</v>
      </c>
      <c r="BR10">
        <v>124881</v>
      </c>
      <c r="BS10">
        <v>20</v>
      </c>
      <c r="BT10">
        <v>122502</v>
      </c>
      <c r="BU10" t="s">
        <v>179</v>
      </c>
      <c r="BV10">
        <v>60</v>
      </c>
      <c r="BW10">
        <v>-1</v>
      </c>
      <c r="BX10">
        <v>130631</v>
      </c>
      <c r="BY10">
        <v>14</v>
      </c>
      <c r="BZ10">
        <v>126146</v>
      </c>
      <c r="CA10" t="s">
        <v>46</v>
      </c>
      <c r="CB10">
        <v>2250</v>
      </c>
      <c r="CC10">
        <v>2400</v>
      </c>
      <c r="CD10">
        <v>4500</v>
      </c>
      <c r="CE10">
        <v>9</v>
      </c>
      <c r="CF10">
        <v>1</v>
      </c>
      <c r="CG10">
        <v>9</v>
      </c>
      <c r="CH10">
        <v>-1</v>
      </c>
      <c r="CI10">
        <v>39231</v>
      </c>
      <c r="CJ10">
        <v>18</v>
      </c>
      <c r="CK10">
        <v>38000</v>
      </c>
      <c r="CL10" t="s">
        <v>107</v>
      </c>
      <c r="CM10">
        <v>0</v>
      </c>
      <c r="CN10">
        <v>291</v>
      </c>
      <c r="CO10">
        <v>382</v>
      </c>
      <c r="CP10">
        <v>-1</v>
      </c>
      <c r="CQ10">
        <v>50281</v>
      </c>
      <c r="CR10">
        <v>17</v>
      </c>
      <c r="CS10">
        <v>49049</v>
      </c>
      <c r="CT10">
        <v>0</v>
      </c>
      <c r="CU10" t="s">
        <v>87</v>
      </c>
      <c r="CV10">
        <v>-1</v>
      </c>
      <c r="CW10">
        <v>122481</v>
      </c>
      <c r="CX10">
        <v>1</v>
      </c>
      <c r="CY10">
        <v>122333</v>
      </c>
      <c r="CZ10" t="s">
        <v>179</v>
      </c>
      <c r="DA10">
        <v>229</v>
      </c>
      <c r="DB10">
        <v>-1</v>
      </c>
      <c r="DC10">
        <v>120081</v>
      </c>
      <c r="DD10">
        <v>11</v>
      </c>
      <c r="DE10">
        <v>119593</v>
      </c>
      <c r="DG10">
        <v>0</v>
      </c>
    </row>
    <row r="11" spans="1:111">
      <c r="A11" t="s">
        <v>176</v>
      </c>
      <c r="B11">
        <v>333</v>
      </c>
      <c r="C11">
        <v>1</v>
      </c>
      <c r="D11">
        <v>0</v>
      </c>
      <c r="E11" t="s">
        <v>180</v>
      </c>
      <c r="F11" t="s">
        <v>181</v>
      </c>
      <c r="G11">
        <v>59.820999999999998</v>
      </c>
      <c r="H11" t="s">
        <v>178</v>
      </c>
      <c r="I11">
        <v>28682</v>
      </c>
      <c r="J11">
        <v>15683</v>
      </c>
      <c r="K11">
        <v>1</v>
      </c>
      <c r="L11" t="s">
        <v>42</v>
      </c>
      <c r="M11">
        <v>100</v>
      </c>
      <c r="O11">
        <v>679726106</v>
      </c>
      <c r="P11">
        <v>1</v>
      </c>
      <c r="Q11">
        <v>291</v>
      </c>
      <c r="R11">
        <v>382</v>
      </c>
      <c r="S11">
        <v>291</v>
      </c>
      <c r="T11">
        <v>382</v>
      </c>
      <c r="U11" t="s">
        <v>155</v>
      </c>
      <c r="V11" t="s">
        <v>155</v>
      </c>
      <c r="W11" s="1">
        <v>42024</v>
      </c>
      <c r="X11" s="10">
        <v>42024.62128472222</v>
      </c>
      <c r="Y11" s="2">
        <v>0.41295138888888888</v>
      </c>
      <c r="Z11" t="s">
        <v>43</v>
      </c>
      <c r="AA11" t="s">
        <v>156</v>
      </c>
      <c r="AB11">
        <v>100</v>
      </c>
      <c r="AC11">
        <v>1</v>
      </c>
      <c r="AD11">
        <v>1</v>
      </c>
      <c r="AE11">
        <v>1</v>
      </c>
      <c r="AF11">
        <v>1</v>
      </c>
      <c r="AG11">
        <v>299881</v>
      </c>
      <c r="AH11">
        <v>293896</v>
      </c>
      <c r="AI11">
        <v>-1</v>
      </c>
      <c r="AJ11">
        <v>32681</v>
      </c>
      <c r="AK11">
        <v>7</v>
      </c>
      <c r="AL11">
        <v>28689</v>
      </c>
      <c r="AM11" t="s">
        <v>106</v>
      </c>
      <c r="AN11" t="s">
        <v>51</v>
      </c>
      <c r="AO11">
        <v>10</v>
      </c>
      <c r="AP11">
        <v>1</v>
      </c>
      <c r="AQ11">
        <v>-1</v>
      </c>
      <c r="AR11">
        <v>126131</v>
      </c>
      <c r="AS11">
        <v>10</v>
      </c>
      <c r="AT11">
        <v>124892</v>
      </c>
      <c r="AU11">
        <v>0</v>
      </c>
      <c r="AV11">
        <v>0</v>
      </c>
      <c r="AW11">
        <v>0</v>
      </c>
      <c r="AX11">
        <v>0</v>
      </c>
      <c r="AY11">
        <v>-1</v>
      </c>
      <c r="AZ11">
        <v>93481</v>
      </c>
      <c r="BA11">
        <v>13</v>
      </c>
      <c r="BB11">
        <v>92245</v>
      </c>
      <c r="BC11">
        <v>0</v>
      </c>
      <c r="BD11">
        <v>0</v>
      </c>
      <c r="BE11">
        <v>0</v>
      </c>
      <c r="BF11">
        <v>0</v>
      </c>
      <c r="BG11">
        <v>-1</v>
      </c>
      <c r="BH11">
        <v>105531</v>
      </c>
      <c r="BI11">
        <v>15</v>
      </c>
      <c r="BJ11">
        <v>104297</v>
      </c>
      <c r="BK11">
        <v>-1</v>
      </c>
      <c r="BL11">
        <v>133381</v>
      </c>
      <c r="BM11">
        <v>12</v>
      </c>
      <c r="BN11">
        <v>131144</v>
      </c>
      <c r="BP11">
        <v>0</v>
      </c>
      <c r="BQ11">
        <v>-1</v>
      </c>
      <c r="BR11">
        <v>136431</v>
      </c>
      <c r="BS11">
        <v>3</v>
      </c>
      <c r="BT11">
        <v>133535</v>
      </c>
      <c r="BU11" t="s">
        <v>179</v>
      </c>
      <c r="BV11">
        <v>78</v>
      </c>
      <c r="BW11">
        <v>-1</v>
      </c>
      <c r="BX11">
        <v>141681</v>
      </c>
      <c r="BY11">
        <v>15</v>
      </c>
      <c r="BZ11">
        <v>137697</v>
      </c>
      <c r="CA11" t="s">
        <v>45</v>
      </c>
      <c r="CB11">
        <v>2250</v>
      </c>
      <c r="CC11">
        <v>2900</v>
      </c>
      <c r="CD11">
        <v>4000</v>
      </c>
      <c r="CE11">
        <v>10</v>
      </c>
      <c r="CF11">
        <v>1</v>
      </c>
      <c r="CG11">
        <v>10</v>
      </c>
      <c r="CH11">
        <v>-1</v>
      </c>
      <c r="CI11">
        <v>39231</v>
      </c>
      <c r="CJ11">
        <v>18</v>
      </c>
      <c r="CK11">
        <v>38000</v>
      </c>
      <c r="CL11" t="s">
        <v>107</v>
      </c>
      <c r="CM11">
        <v>0</v>
      </c>
      <c r="CN11">
        <v>291</v>
      </c>
      <c r="CO11">
        <v>382</v>
      </c>
      <c r="CP11">
        <v>-1</v>
      </c>
      <c r="CQ11">
        <v>137681</v>
      </c>
      <c r="CR11">
        <v>11</v>
      </c>
      <c r="CS11">
        <v>136443</v>
      </c>
      <c r="CT11">
        <v>2.13</v>
      </c>
      <c r="CU11" t="s">
        <v>87</v>
      </c>
      <c r="CV11">
        <v>-1</v>
      </c>
      <c r="CW11">
        <v>133531</v>
      </c>
      <c r="CX11">
        <v>1</v>
      </c>
      <c r="CY11">
        <v>133383</v>
      </c>
      <c r="CZ11" t="s">
        <v>179</v>
      </c>
      <c r="DA11">
        <v>230</v>
      </c>
      <c r="DB11">
        <v>-1</v>
      </c>
      <c r="DC11">
        <v>131131</v>
      </c>
      <c r="DD11">
        <v>11</v>
      </c>
      <c r="DE11">
        <v>130643</v>
      </c>
      <c r="DG11">
        <v>0</v>
      </c>
    </row>
    <row r="12" spans="1:111">
      <c r="A12" t="s">
        <v>176</v>
      </c>
      <c r="B12">
        <v>333</v>
      </c>
      <c r="C12">
        <v>1</v>
      </c>
      <c r="D12">
        <v>0</v>
      </c>
      <c r="E12" t="s">
        <v>180</v>
      </c>
      <c r="F12" t="s">
        <v>181</v>
      </c>
      <c r="G12">
        <v>59.820999999999998</v>
      </c>
      <c r="H12" t="s">
        <v>178</v>
      </c>
      <c r="I12">
        <v>28682</v>
      </c>
      <c r="J12">
        <v>15683</v>
      </c>
      <c r="K12">
        <v>1</v>
      </c>
      <c r="L12" t="s">
        <v>42</v>
      </c>
      <c r="M12">
        <v>100</v>
      </c>
      <c r="O12">
        <v>679726106</v>
      </c>
      <c r="P12">
        <v>1</v>
      </c>
      <c r="Q12">
        <v>291</v>
      </c>
      <c r="R12">
        <v>382</v>
      </c>
      <c r="S12">
        <v>291</v>
      </c>
      <c r="T12">
        <v>382</v>
      </c>
      <c r="U12" t="s">
        <v>155</v>
      </c>
      <c r="V12" t="s">
        <v>155</v>
      </c>
      <c r="W12" s="1">
        <v>42024</v>
      </c>
      <c r="X12" s="10">
        <v>42024.62128472222</v>
      </c>
      <c r="Y12" s="2">
        <v>0.41295138888888888</v>
      </c>
      <c r="Z12" t="s">
        <v>43</v>
      </c>
      <c r="AA12" t="s">
        <v>156</v>
      </c>
      <c r="AB12">
        <v>100</v>
      </c>
      <c r="AC12">
        <v>1</v>
      </c>
      <c r="AD12">
        <v>1</v>
      </c>
      <c r="AE12">
        <v>1</v>
      </c>
      <c r="AF12">
        <v>1</v>
      </c>
      <c r="AG12">
        <v>299881</v>
      </c>
      <c r="AH12">
        <v>293896</v>
      </c>
      <c r="AI12">
        <v>-1</v>
      </c>
      <c r="AJ12">
        <v>32681</v>
      </c>
      <c r="AK12">
        <v>7</v>
      </c>
      <c r="AL12">
        <v>28689</v>
      </c>
      <c r="AM12" t="s">
        <v>106</v>
      </c>
      <c r="AN12" t="s">
        <v>51</v>
      </c>
      <c r="AO12">
        <v>11</v>
      </c>
      <c r="AP12">
        <v>1</v>
      </c>
      <c r="AQ12">
        <v>-1</v>
      </c>
      <c r="AR12">
        <v>126131</v>
      </c>
      <c r="AS12">
        <v>10</v>
      </c>
      <c r="AT12">
        <v>124892</v>
      </c>
      <c r="AU12">
        <v>0</v>
      </c>
      <c r="AV12">
        <v>0</v>
      </c>
      <c r="AW12">
        <v>0</v>
      </c>
      <c r="AX12">
        <v>0</v>
      </c>
      <c r="AY12">
        <v>-1</v>
      </c>
      <c r="AZ12">
        <v>93481</v>
      </c>
      <c r="BA12">
        <v>13</v>
      </c>
      <c r="BB12">
        <v>92245</v>
      </c>
      <c r="BC12">
        <v>0</v>
      </c>
      <c r="BD12">
        <v>0</v>
      </c>
      <c r="BE12">
        <v>0</v>
      </c>
      <c r="BF12">
        <v>0</v>
      </c>
      <c r="BG12">
        <v>-1</v>
      </c>
      <c r="BH12">
        <v>105531</v>
      </c>
      <c r="BI12">
        <v>15</v>
      </c>
      <c r="BJ12">
        <v>104297</v>
      </c>
      <c r="BK12">
        <v>-1</v>
      </c>
      <c r="BL12">
        <v>144431</v>
      </c>
      <c r="BM12">
        <v>12</v>
      </c>
      <c r="BN12">
        <v>142194</v>
      </c>
      <c r="BP12">
        <v>0</v>
      </c>
      <c r="BQ12">
        <v>-1</v>
      </c>
      <c r="BR12">
        <v>148481</v>
      </c>
      <c r="BS12">
        <v>3</v>
      </c>
      <c r="BT12">
        <v>144585</v>
      </c>
      <c r="BU12" t="s">
        <v>179</v>
      </c>
      <c r="BV12">
        <v>118</v>
      </c>
      <c r="BW12">
        <v>-1</v>
      </c>
      <c r="BX12">
        <v>152231</v>
      </c>
      <c r="BY12">
        <v>18</v>
      </c>
      <c r="BZ12">
        <v>149750</v>
      </c>
      <c r="CA12" t="s">
        <v>45</v>
      </c>
      <c r="CB12">
        <v>2250</v>
      </c>
      <c r="CC12">
        <v>3900</v>
      </c>
      <c r="CD12">
        <v>2500</v>
      </c>
      <c r="CE12">
        <v>11</v>
      </c>
      <c r="CF12">
        <v>1</v>
      </c>
      <c r="CG12">
        <v>11</v>
      </c>
      <c r="CH12">
        <v>-1</v>
      </c>
      <c r="CI12">
        <v>39231</v>
      </c>
      <c r="CJ12">
        <v>18</v>
      </c>
      <c r="CK12">
        <v>38000</v>
      </c>
      <c r="CL12" t="s">
        <v>107</v>
      </c>
      <c r="CM12">
        <v>0</v>
      </c>
      <c r="CN12">
        <v>291</v>
      </c>
      <c r="CO12">
        <v>382</v>
      </c>
      <c r="CP12">
        <v>-1</v>
      </c>
      <c r="CQ12">
        <v>149731</v>
      </c>
      <c r="CR12">
        <v>14</v>
      </c>
      <c r="CS12">
        <v>148496</v>
      </c>
      <c r="CT12">
        <v>2.06</v>
      </c>
      <c r="CU12" t="s">
        <v>87</v>
      </c>
      <c r="CV12">
        <v>-1</v>
      </c>
      <c r="CW12">
        <v>144581</v>
      </c>
      <c r="CX12">
        <v>1</v>
      </c>
      <c r="CY12">
        <v>144433</v>
      </c>
      <c r="CZ12" t="s">
        <v>179</v>
      </c>
      <c r="DA12">
        <v>270</v>
      </c>
      <c r="DB12">
        <v>-1</v>
      </c>
      <c r="DC12">
        <v>142181</v>
      </c>
      <c r="DD12">
        <v>11</v>
      </c>
      <c r="DE12">
        <v>141693</v>
      </c>
      <c r="DG12">
        <v>0</v>
      </c>
    </row>
    <row r="13" spans="1:111">
      <c r="A13" t="s">
        <v>176</v>
      </c>
      <c r="B13">
        <v>333</v>
      </c>
      <c r="C13">
        <v>1</v>
      </c>
      <c r="D13">
        <v>0</v>
      </c>
      <c r="E13" t="s">
        <v>180</v>
      </c>
      <c r="F13" t="s">
        <v>181</v>
      </c>
      <c r="G13">
        <v>59.820999999999998</v>
      </c>
      <c r="H13" t="s">
        <v>178</v>
      </c>
      <c r="I13">
        <v>28682</v>
      </c>
      <c r="J13">
        <v>15683</v>
      </c>
      <c r="K13">
        <v>1</v>
      </c>
      <c r="L13" t="s">
        <v>42</v>
      </c>
      <c r="M13">
        <v>100</v>
      </c>
      <c r="O13">
        <v>679726106</v>
      </c>
      <c r="P13">
        <v>1</v>
      </c>
      <c r="Q13">
        <v>291</v>
      </c>
      <c r="R13">
        <v>382</v>
      </c>
      <c r="S13">
        <v>291</v>
      </c>
      <c r="T13">
        <v>382</v>
      </c>
      <c r="U13" t="s">
        <v>155</v>
      </c>
      <c r="V13" t="s">
        <v>155</v>
      </c>
      <c r="W13" s="1">
        <v>42024</v>
      </c>
      <c r="X13" s="10">
        <v>42024.62128472222</v>
      </c>
      <c r="Y13" s="2">
        <v>0.41295138888888888</v>
      </c>
      <c r="Z13" t="s">
        <v>43</v>
      </c>
      <c r="AA13" t="s">
        <v>156</v>
      </c>
      <c r="AB13">
        <v>100</v>
      </c>
      <c r="AC13">
        <v>1</v>
      </c>
      <c r="AD13">
        <v>1</v>
      </c>
      <c r="AE13">
        <v>1</v>
      </c>
      <c r="AF13">
        <v>1</v>
      </c>
      <c r="AG13">
        <v>299881</v>
      </c>
      <c r="AH13">
        <v>293896</v>
      </c>
      <c r="AI13">
        <v>-1</v>
      </c>
      <c r="AJ13">
        <v>32681</v>
      </c>
      <c r="AK13">
        <v>7</v>
      </c>
      <c r="AL13">
        <v>28689</v>
      </c>
      <c r="AM13" t="s">
        <v>106</v>
      </c>
      <c r="AN13" t="s">
        <v>51</v>
      </c>
      <c r="AO13">
        <v>12</v>
      </c>
      <c r="AP13">
        <v>2</v>
      </c>
      <c r="AQ13">
        <v>-1</v>
      </c>
      <c r="AR13">
        <v>126131</v>
      </c>
      <c r="AS13">
        <v>10</v>
      </c>
      <c r="AT13">
        <v>124892</v>
      </c>
      <c r="AU13">
        <v>0</v>
      </c>
      <c r="AV13">
        <v>0</v>
      </c>
      <c r="AW13">
        <v>0</v>
      </c>
      <c r="AX13">
        <v>0</v>
      </c>
      <c r="AY13">
        <v>-1</v>
      </c>
      <c r="AZ13">
        <v>161781</v>
      </c>
      <c r="BA13">
        <v>17</v>
      </c>
      <c r="BB13">
        <v>160549</v>
      </c>
      <c r="BC13">
        <v>0</v>
      </c>
      <c r="BD13">
        <v>0</v>
      </c>
      <c r="BE13">
        <v>0</v>
      </c>
      <c r="BF13">
        <v>0</v>
      </c>
      <c r="BG13">
        <v>-1</v>
      </c>
      <c r="BH13">
        <v>105531</v>
      </c>
      <c r="BI13">
        <v>15</v>
      </c>
      <c r="BJ13">
        <v>104297</v>
      </c>
      <c r="BK13">
        <v>-1</v>
      </c>
      <c r="BL13">
        <v>156481</v>
      </c>
      <c r="BM13">
        <v>10</v>
      </c>
      <c r="BN13">
        <v>152742</v>
      </c>
      <c r="BP13">
        <v>0</v>
      </c>
      <c r="BQ13">
        <v>-1</v>
      </c>
      <c r="BR13">
        <v>160531</v>
      </c>
      <c r="BS13">
        <v>5</v>
      </c>
      <c r="BT13">
        <v>156637</v>
      </c>
      <c r="BU13" t="s">
        <v>179</v>
      </c>
      <c r="BV13">
        <v>25</v>
      </c>
      <c r="BW13">
        <v>-1</v>
      </c>
      <c r="BX13">
        <v>163281</v>
      </c>
      <c r="BY13">
        <v>4</v>
      </c>
      <c r="BZ13">
        <v>161786</v>
      </c>
      <c r="CA13" t="s">
        <v>44</v>
      </c>
      <c r="CB13">
        <v>3750</v>
      </c>
      <c r="CC13">
        <v>3900</v>
      </c>
      <c r="CD13">
        <v>1500</v>
      </c>
      <c r="CE13">
        <v>12</v>
      </c>
      <c r="CF13">
        <v>1</v>
      </c>
      <c r="CG13">
        <v>12</v>
      </c>
      <c r="CH13">
        <v>-1</v>
      </c>
      <c r="CI13">
        <v>39231</v>
      </c>
      <c r="CJ13">
        <v>18</v>
      </c>
      <c r="CK13">
        <v>38000</v>
      </c>
      <c r="CL13" t="s">
        <v>107</v>
      </c>
      <c r="CM13">
        <v>1.86</v>
      </c>
      <c r="CN13">
        <v>291</v>
      </c>
      <c r="CO13">
        <v>382</v>
      </c>
      <c r="CP13">
        <v>-1</v>
      </c>
      <c r="CQ13">
        <v>149731</v>
      </c>
      <c r="CR13">
        <v>14</v>
      </c>
      <c r="CS13">
        <v>148496</v>
      </c>
      <c r="CT13">
        <v>0</v>
      </c>
      <c r="CU13" t="s">
        <v>87</v>
      </c>
      <c r="CV13">
        <v>-1</v>
      </c>
      <c r="CW13">
        <v>156631</v>
      </c>
      <c r="CX13">
        <v>1</v>
      </c>
      <c r="CY13">
        <v>156483</v>
      </c>
      <c r="CZ13" t="s">
        <v>179</v>
      </c>
      <c r="DA13">
        <v>179</v>
      </c>
      <c r="DB13">
        <v>-1</v>
      </c>
      <c r="DC13">
        <v>152731</v>
      </c>
      <c r="DD13">
        <v>25</v>
      </c>
      <c r="DE13">
        <v>152257</v>
      </c>
      <c r="DG13">
        <v>0</v>
      </c>
    </row>
    <row r="14" spans="1:111">
      <c r="A14" t="s">
        <v>176</v>
      </c>
      <c r="B14">
        <v>333</v>
      </c>
      <c r="C14">
        <v>1</v>
      </c>
      <c r="D14">
        <v>0</v>
      </c>
      <c r="E14" t="s">
        <v>180</v>
      </c>
      <c r="F14" t="s">
        <v>181</v>
      </c>
      <c r="G14">
        <v>59.820999999999998</v>
      </c>
      <c r="H14" t="s">
        <v>178</v>
      </c>
      <c r="I14">
        <v>28682</v>
      </c>
      <c r="J14">
        <v>15683</v>
      </c>
      <c r="K14">
        <v>1</v>
      </c>
      <c r="L14" t="s">
        <v>42</v>
      </c>
      <c r="M14">
        <v>100</v>
      </c>
      <c r="O14">
        <v>679726106</v>
      </c>
      <c r="P14">
        <v>1</v>
      </c>
      <c r="Q14">
        <v>291</v>
      </c>
      <c r="R14">
        <v>382</v>
      </c>
      <c r="S14">
        <v>291</v>
      </c>
      <c r="T14">
        <v>382</v>
      </c>
      <c r="U14" t="s">
        <v>155</v>
      </c>
      <c r="V14" t="s">
        <v>155</v>
      </c>
      <c r="W14" s="1">
        <v>42024</v>
      </c>
      <c r="X14" s="10">
        <v>42024.62128472222</v>
      </c>
      <c r="Y14" s="2">
        <v>0.41295138888888888</v>
      </c>
      <c r="Z14" t="s">
        <v>43</v>
      </c>
      <c r="AA14" t="s">
        <v>156</v>
      </c>
      <c r="AB14">
        <v>100</v>
      </c>
      <c r="AC14">
        <v>1</v>
      </c>
      <c r="AD14">
        <v>1</v>
      </c>
      <c r="AE14">
        <v>1</v>
      </c>
      <c r="AF14">
        <v>1</v>
      </c>
      <c r="AG14">
        <v>299881</v>
      </c>
      <c r="AH14">
        <v>293896</v>
      </c>
      <c r="AI14">
        <v>-1</v>
      </c>
      <c r="AJ14">
        <v>32681</v>
      </c>
      <c r="AK14">
        <v>7</v>
      </c>
      <c r="AL14">
        <v>28689</v>
      </c>
      <c r="AM14" t="s">
        <v>106</v>
      </c>
      <c r="AN14" t="s">
        <v>51</v>
      </c>
      <c r="AO14">
        <v>13</v>
      </c>
      <c r="AP14">
        <v>2</v>
      </c>
      <c r="AQ14">
        <v>-1</v>
      </c>
      <c r="AR14">
        <v>126131</v>
      </c>
      <c r="AS14">
        <v>10</v>
      </c>
      <c r="AT14">
        <v>124892</v>
      </c>
      <c r="AU14">
        <v>0</v>
      </c>
      <c r="AV14">
        <v>0</v>
      </c>
      <c r="AW14">
        <v>0</v>
      </c>
      <c r="AX14">
        <v>0</v>
      </c>
      <c r="AY14">
        <v>-1</v>
      </c>
      <c r="AZ14">
        <v>171331</v>
      </c>
      <c r="BA14">
        <v>12</v>
      </c>
      <c r="BB14">
        <v>170094</v>
      </c>
      <c r="BC14">
        <v>0</v>
      </c>
      <c r="BD14">
        <v>0</v>
      </c>
      <c r="BE14">
        <v>0</v>
      </c>
      <c r="BF14">
        <v>0</v>
      </c>
      <c r="BG14">
        <v>-1</v>
      </c>
      <c r="BH14">
        <v>105531</v>
      </c>
      <c r="BI14">
        <v>15</v>
      </c>
      <c r="BJ14">
        <v>104297</v>
      </c>
      <c r="BK14">
        <v>-1</v>
      </c>
      <c r="BL14">
        <v>166031</v>
      </c>
      <c r="BM14">
        <v>10</v>
      </c>
      <c r="BN14">
        <v>163792</v>
      </c>
      <c r="BP14">
        <v>0</v>
      </c>
      <c r="BQ14">
        <v>-1</v>
      </c>
      <c r="BR14">
        <v>170081</v>
      </c>
      <c r="BS14">
        <v>17</v>
      </c>
      <c r="BT14">
        <v>166199</v>
      </c>
      <c r="BU14" t="s">
        <v>179</v>
      </c>
      <c r="BV14">
        <v>77</v>
      </c>
      <c r="BW14">
        <v>-1</v>
      </c>
      <c r="BX14">
        <v>174331</v>
      </c>
      <c r="BY14">
        <v>15</v>
      </c>
      <c r="BZ14">
        <v>171347</v>
      </c>
      <c r="CA14" t="s">
        <v>44</v>
      </c>
      <c r="CB14">
        <v>2250</v>
      </c>
      <c r="CC14">
        <v>3900</v>
      </c>
      <c r="CD14">
        <v>3000</v>
      </c>
      <c r="CE14">
        <v>13</v>
      </c>
      <c r="CF14">
        <v>1</v>
      </c>
      <c r="CG14">
        <v>13</v>
      </c>
      <c r="CH14">
        <v>-1</v>
      </c>
      <c r="CI14">
        <v>39231</v>
      </c>
      <c r="CJ14">
        <v>18</v>
      </c>
      <c r="CK14">
        <v>38000</v>
      </c>
      <c r="CL14" t="s">
        <v>107</v>
      </c>
      <c r="CM14">
        <v>1.82</v>
      </c>
      <c r="CN14">
        <v>291</v>
      </c>
      <c r="CO14">
        <v>382</v>
      </c>
      <c r="CP14">
        <v>-1</v>
      </c>
      <c r="CQ14">
        <v>149731</v>
      </c>
      <c r="CR14">
        <v>14</v>
      </c>
      <c r="CS14">
        <v>148496</v>
      </c>
      <c r="CT14">
        <v>0</v>
      </c>
      <c r="CU14" t="s">
        <v>87</v>
      </c>
      <c r="CV14">
        <v>-1</v>
      </c>
      <c r="CW14">
        <v>166181</v>
      </c>
      <c r="CX14">
        <v>1</v>
      </c>
      <c r="CY14">
        <v>166033</v>
      </c>
      <c r="CZ14" t="s">
        <v>179</v>
      </c>
      <c r="DA14">
        <v>243</v>
      </c>
      <c r="DB14">
        <v>-1</v>
      </c>
      <c r="DC14">
        <v>163781</v>
      </c>
      <c r="DD14">
        <v>25</v>
      </c>
      <c r="DE14">
        <v>163307</v>
      </c>
      <c r="DG14">
        <v>0</v>
      </c>
    </row>
    <row r="15" spans="1:111">
      <c r="A15" t="s">
        <v>176</v>
      </c>
      <c r="B15">
        <v>333</v>
      </c>
      <c r="C15">
        <v>1</v>
      </c>
      <c r="D15">
        <v>0</v>
      </c>
      <c r="E15" t="s">
        <v>180</v>
      </c>
      <c r="F15" t="s">
        <v>181</v>
      </c>
      <c r="G15">
        <v>59.820999999999998</v>
      </c>
      <c r="H15" t="s">
        <v>178</v>
      </c>
      <c r="I15">
        <v>28682</v>
      </c>
      <c r="J15">
        <v>15683</v>
      </c>
      <c r="K15">
        <v>1</v>
      </c>
      <c r="L15" t="s">
        <v>42</v>
      </c>
      <c r="M15">
        <v>100</v>
      </c>
      <c r="O15">
        <v>679726106</v>
      </c>
      <c r="P15">
        <v>1</v>
      </c>
      <c r="Q15">
        <v>291</v>
      </c>
      <c r="R15">
        <v>382</v>
      </c>
      <c r="S15">
        <v>291</v>
      </c>
      <c r="T15">
        <v>382</v>
      </c>
      <c r="U15" t="s">
        <v>155</v>
      </c>
      <c r="V15" t="s">
        <v>155</v>
      </c>
      <c r="W15" s="1">
        <v>42024</v>
      </c>
      <c r="X15" s="10">
        <v>42024.62128472222</v>
      </c>
      <c r="Y15" s="2">
        <v>0.41295138888888888</v>
      </c>
      <c r="Z15" t="s">
        <v>43</v>
      </c>
      <c r="AA15" t="s">
        <v>156</v>
      </c>
      <c r="AB15">
        <v>100</v>
      </c>
      <c r="AC15">
        <v>1</v>
      </c>
      <c r="AD15">
        <v>1</v>
      </c>
      <c r="AE15">
        <v>1</v>
      </c>
      <c r="AF15">
        <v>1</v>
      </c>
      <c r="AG15">
        <v>299881</v>
      </c>
      <c r="AH15">
        <v>293896</v>
      </c>
      <c r="AI15">
        <v>-1</v>
      </c>
      <c r="AJ15">
        <v>32681</v>
      </c>
      <c r="AK15">
        <v>7</v>
      </c>
      <c r="AL15">
        <v>28689</v>
      </c>
      <c r="AM15" t="s">
        <v>106</v>
      </c>
      <c r="AN15" t="s">
        <v>51</v>
      </c>
      <c r="AO15">
        <v>14</v>
      </c>
      <c r="AP15">
        <v>1</v>
      </c>
      <c r="AQ15">
        <v>-1</v>
      </c>
      <c r="AR15">
        <v>126131</v>
      </c>
      <c r="AS15">
        <v>10</v>
      </c>
      <c r="AT15">
        <v>124892</v>
      </c>
      <c r="AU15">
        <v>0</v>
      </c>
      <c r="AV15">
        <v>0</v>
      </c>
      <c r="AW15">
        <v>0</v>
      </c>
      <c r="AX15">
        <v>0</v>
      </c>
      <c r="AY15">
        <v>-1</v>
      </c>
      <c r="AZ15">
        <v>171331</v>
      </c>
      <c r="BA15">
        <v>12</v>
      </c>
      <c r="BB15">
        <v>170094</v>
      </c>
      <c r="BC15">
        <v>0</v>
      </c>
      <c r="BD15">
        <v>0</v>
      </c>
      <c r="BE15">
        <v>0</v>
      </c>
      <c r="BF15">
        <v>0</v>
      </c>
      <c r="BG15">
        <v>-1</v>
      </c>
      <c r="BH15">
        <v>105531</v>
      </c>
      <c r="BI15">
        <v>15</v>
      </c>
      <c r="BJ15">
        <v>104297</v>
      </c>
      <c r="BK15">
        <v>-1</v>
      </c>
      <c r="BL15">
        <v>177081</v>
      </c>
      <c r="BM15">
        <v>9</v>
      </c>
      <c r="BN15">
        <v>174841</v>
      </c>
      <c r="BP15">
        <v>0</v>
      </c>
      <c r="BQ15">
        <v>-1</v>
      </c>
      <c r="BR15">
        <v>180131</v>
      </c>
      <c r="BS15">
        <v>16</v>
      </c>
      <c r="BT15">
        <v>177248</v>
      </c>
      <c r="BU15" t="s">
        <v>179</v>
      </c>
      <c r="BV15">
        <v>154</v>
      </c>
      <c r="BW15">
        <v>-1</v>
      </c>
      <c r="BX15">
        <v>184881</v>
      </c>
      <c r="BY15">
        <v>12</v>
      </c>
      <c r="BZ15">
        <v>181394</v>
      </c>
      <c r="CA15" t="s">
        <v>45</v>
      </c>
      <c r="CB15">
        <v>2250</v>
      </c>
      <c r="CC15">
        <v>2900</v>
      </c>
      <c r="CD15">
        <v>3500</v>
      </c>
      <c r="CE15">
        <v>14</v>
      </c>
      <c r="CF15">
        <v>1</v>
      </c>
      <c r="CG15">
        <v>14</v>
      </c>
      <c r="CH15">
        <v>-1</v>
      </c>
      <c r="CI15">
        <v>39231</v>
      </c>
      <c r="CJ15">
        <v>18</v>
      </c>
      <c r="CK15">
        <v>38000</v>
      </c>
      <c r="CL15" t="s">
        <v>107</v>
      </c>
      <c r="CM15">
        <v>0</v>
      </c>
      <c r="CN15">
        <v>291</v>
      </c>
      <c r="CO15">
        <v>382</v>
      </c>
      <c r="CP15">
        <v>-1</v>
      </c>
      <c r="CQ15">
        <v>181381</v>
      </c>
      <c r="CR15">
        <v>8</v>
      </c>
      <c r="CS15">
        <v>180140</v>
      </c>
      <c r="CT15">
        <v>2.08</v>
      </c>
      <c r="CU15" t="s">
        <v>87</v>
      </c>
      <c r="CV15">
        <v>-1</v>
      </c>
      <c r="CW15">
        <v>177231</v>
      </c>
      <c r="CX15">
        <v>1</v>
      </c>
      <c r="CY15">
        <v>177083</v>
      </c>
      <c r="CZ15" t="s">
        <v>179</v>
      </c>
      <c r="DA15">
        <v>319</v>
      </c>
      <c r="DB15">
        <v>-1</v>
      </c>
      <c r="DC15">
        <v>174831</v>
      </c>
      <c r="DD15">
        <v>24</v>
      </c>
      <c r="DE15">
        <v>174356</v>
      </c>
      <c r="DG15">
        <v>0</v>
      </c>
    </row>
    <row r="16" spans="1:111">
      <c r="A16" t="s">
        <v>176</v>
      </c>
      <c r="B16">
        <v>333</v>
      </c>
      <c r="C16">
        <v>1</v>
      </c>
      <c r="D16">
        <v>0</v>
      </c>
      <c r="E16" t="s">
        <v>180</v>
      </c>
      <c r="F16" t="s">
        <v>181</v>
      </c>
      <c r="G16">
        <v>59.820999999999998</v>
      </c>
      <c r="H16" t="s">
        <v>178</v>
      </c>
      <c r="I16">
        <v>28682</v>
      </c>
      <c r="J16">
        <v>15683</v>
      </c>
      <c r="K16">
        <v>1</v>
      </c>
      <c r="L16" t="s">
        <v>42</v>
      </c>
      <c r="M16">
        <v>100</v>
      </c>
      <c r="O16">
        <v>679726106</v>
      </c>
      <c r="P16">
        <v>1</v>
      </c>
      <c r="Q16">
        <v>291</v>
      </c>
      <c r="R16">
        <v>382</v>
      </c>
      <c r="S16">
        <v>291</v>
      </c>
      <c r="T16">
        <v>382</v>
      </c>
      <c r="U16" t="s">
        <v>155</v>
      </c>
      <c r="V16" t="s">
        <v>155</v>
      </c>
      <c r="W16" s="1">
        <v>42024</v>
      </c>
      <c r="X16" s="10">
        <v>42024.62128472222</v>
      </c>
      <c r="Y16" s="2">
        <v>0.41295138888888888</v>
      </c>
      <c r="Z16" t="s">
        <v>43</v>
      </c>
      <c r="AA16" t="s">
        <v>156</v>
      </c>
      <c r="AB16">
        <v>100</v>
      </c>
      <c r="AC16">
        <v>1</v>
      </c>
      <c r="AD16">
        <v>1</v>
      </c>
      <c r="AE16">
        <v>1</v>
      </c>
      <c r="AF16">
        <v>1</v>
      </c>
      <c r="AG16">
        <v>299881</v>
      </c>
      <c r="AH16">
        <v>293896</v>
      </c>
      <c r="AI16">
        <v>-1</v>
      </c>
      <c r="AJ16">
        <v>32681</v>
      </c>
      <c r="AK16">
        <v>7</v>
      </c>
      <c r="AL16">
        <v>28689</v>
      </c>
      <c r="AM16" t="s">
        <v>106</v>
      </c>
      <c r="AN16" t="s">
        <v>51</v>
      </c>
      <c r="AO16">
        <v>15</v>
      </c>
      <c r="AP16">
        <v>1</v>
      </c>
      <c r="AQ16">
        <v>-1</v>
      </c>
      <c r="AR16">
        <v>126131</v>
      </c>
      <c r="AS16">
        <v>10</v>
      </c>
      <c r="AT16">
        <v>124892</v>
      </c>
      <c r="AU16">
        <v>0</v>
      </c>
      <c r="AV16">
        <v>0</v>
      </c>
      <c r="AW16">
        <v>0</v>
      </c>
      <c r="AX16">
        <v>0</v>
      </c>
      <c r="AY16">
        <v>-1</v>
      </c>
      <c r="AZ16">
        <v>171331</v>
      </c>
      <c r="BA16">
        <v>12</v>
      </c>
      <c r="BB16">
        <v>170094</v>
      </c>
      <c r="BC16">
        <v>0</v>
      </c>
      <c r="BD16">
        <v>0</v>
      </c>
      <c r="BE16">
        <v>0</v>
      </c>
      <c r="BF16">
        <v>0</v>
      </c>
      <c r="BG16">
        <v>-1</v>
      </c>
      <c r="BH16">
        <v>105531</v>
      </c>
      <c r="BI16">
        <v>15</v>
      </c>
      <c r="BJ16">
        <v>104297</v>
      </c>
      <c r="BK16">
        <v>-1</v>
      </c>
      <c r="BL16">
        <v>188131</v>
      </c>
      <c r="BM16">
        <v>7</v>
      </c>
      <c r="BN16">
        <v>185389</v>
      </c>
      <c r="BP16">
        <v>0</v>
      </c>
      <c r="BQ16">
        <v>-1</v>
      </c>
      <c r="BR16">
        <v>190681</v>
      </c>
      <c r="BS16">
        <v>16</v>
      </c>
      <c r="BT16">
        <v>188298</v>
      </c>
      <c r="BU16" t="s">
        <v>179</v>
      </c>
      <c r="BV16">
        <v>138</v>
      </c>
      <c r="BW16">
        <v>-1</v>
      </c>
      <c r="BX16">
        <v>195931</v>
      </c>
      <c r="BY16">
        <v>10</v>
      </c>
      <c r="BZ16">
        <v>191942</v>
      </c>
      <c r="CA16" t="s">
        <v>45</v>
      </c>
      <c r="CB16">
        <v>2750</v>
      </c>
      <c r="CC16">
        <v>2400</v>
      </c>
      <c r="CD16">
        <v>4000</v>
      </c>
      <c r="CE16">
        <v>15</v>
      </c>
      <c r="CF16">
        <v>1</v>
      </c>
      <c r="CG16">
        <v>15</v>
      </c>
      <c r="CH16">
        <v>-1</v>
      </c>
      <c r="CI16">
        <v>39231</v>
      </c>
      <c r="CJ16">
        <v>18</v>
      </c>
      <c r="CK16">
        <v>38000</v>
      </c>
      <c r="CL16" t="s">
        <v>107</v>
      </c>
      <c r="CM16">
        <v>0</v>
      </c>
      <c r="CN16">
        <v>291</v>
      </c>
      <c r="CO16">
        <v>382</v>
      </c>
      <c r="CP16">
        <v>-1</v>
      </c>
      <c r="CQ16">
        <v>191931</v>
      </c>
      <c r="CR16">
        <v>7</v>
      </c>
      <c r="CS16">
        <v>190689</v>
      </c>
      <c r="CT16">
        <v>2.02</v>
      </c>
      <c r="CU16" t="s">
        <v>87</v>
      </c>
      <c r="CV16">
        <v>-1</v>
      </c>
      <c r="CW16">
        <v>188281</v>
      </c>
      <c r="CX16">
        <v>1</v>
      </c>
      <c r="CY16">
        <v>188133</v>
      </c>
      <c r="CZ16" t="s">
        <v>179</v>
      </c>
      <c r="DA16">
        <v>303</v>
      </c>
      <c r="DB16">
        <v>-1</v>
      </c>
      <c r="DC16">
        <v>185381</v>
      </c>
      <c r="DD16">
        <v>23</v>
      </c>
      <c r="DE16">
        <v>184905</v>
      </c>
      <c r="DG16">
        <v>0</v>
      </c>
    </row>
    <row r="17" spans="1:111">
      <c r="A17" t="s">
        <v>176</v>
      </c>
      <c r="B17">
        <v>333</v>
      </c>
      <c r="C17">
        <v>1</v>
      </c>
      <c r="D17">
        <v>0</v>
      </c>
      <c r="E17" t="s">
        <v>180</v>
      </c>
      <c r="F17" t="s">
        <v>181</v>
      </c>
      <c r="G17">
        <v>59.820999999999998</v>
      </c>
      <c r="H17" t="s">
        <v>178</v>
      </c>
      <c r="I17">
        <v>28682</v>
      </c>
      <c r="J17">
        <v>15683</v>
      </c>
      <c r="K17">
        <v>1</v>
      </c>
      <c r="L17" t="s">
        <v>42</v>
      </c>
      <c r="M17">
        <v>100</v>
      </c>
      <c r="O17">
        <v>679726106</v>
      </c>
      <c r="P17">
        <v>1</v>
      </c>
      <c r="Q17">
        <v>291</v>
      </c>
      <c r="R17">
        <v>382</v>
      </c>
      <c r="S17">
        <v>291</v>
      </c>
      <c r="T17">
        <v>382</v>
      </c>
      <c r="U17" t="s">
        <v>155</v>
      </c>
      <c r="V17" t="s">
        <v>155</v>
      </c>
      <c r="W17" s="1">
        <v>42024</v>
      </c>
      <c r="X17" s="10">
        <v>42024.62128472222</v>
      </c>
      <c r="Y17" s="2">
        <v>0.41295138888888888</v>
      </c>
      <c r="Z17" t="s">
        <v>43</v>
      </c>
      <c r="AA17" t="s">
        <v>156</v>
      </c>
      <c r="AB17">
        <v>100</v>
      </c>
      <c r="AC17">
        <v>1</v>
      </c>
      <c r="AD17">
        <v>1</v>
      </c>
      <c r="AE17">
        <v>1</v>
      </c>
      <c r="AF17">
        <v>1</v>
      </c>
      <c r="AG17">
        <v>299881</v>
      </c>
      <c r="AH17">
        <v>293896</v>
      </c>
      <c r="AI17">
        <v>-1</v>
      </c>
      <c r="AJ17">
        <v>32681</v>
      </c>
      <c r="AK17">
        <v>7</v>
      </c>
      <c r="AL17">
        <v>28689</v>
      </c>
      <c r="AM17" t="s">
        <v>106</v>
      </c>
      <c r="AN17" t="s">
        <v>51</v>
      </c>
      <c r="AO17">
        <v>16</v>
      </c>
      <c r="AP17">
        <v>2</v>
      </c>
      <c r="AQ17">
        <v>-1</v>
      </c>
      <c r="AR17">
        <v>126131</v>
      </c>
      <c r="AS17">
        <v>10</v>
      </c>
      <c r="AT17">
        <v>124892</v>
      </c>
      <c r="AU17">
        <v>0</v>
      </c>
      <c r="AV17">
        <v>0</v>
      </c>
      <c r="AW17">
        <v>0</v>
      </c>
      <c r="AX17">
        <v>0</v>
      </c>
      <c r="AY17">
        <v>-1</v>
      </c>
      <c r="AZ17">
        <v>204981</v>
      </c>
      <c r="BA17">
        <v>12</v>
      </c>
      <c r="BB17">
        <v>203744</v>
      </c>
      <c r="BC17">
        <v>0</v>
      </c>
      <c r="BD17">
        <v>0</v>
      </c>
      <c r="BE17">
        <v>0</v>
      </c>
      <c r="BF17">
        <v>0</v>
      </c>
      <c r="BG17">
        <v>-1</v>
      </c>
      <c r="BH17">
        <v>105531</v>
      </c>
      <c r="BI17">
        <v>15</v>
      </c>
      <c r="BJ17">
        <v>104297</v>
      </c>
      <c r="BK17">
        <v>-1</v>
      </c>
      <c r="BL17">
        <v>199681</v>
      </c>
      <c r="BM17">
        <v>7</v>
      </c>
      <c r="BN17">
        <v>196439</v>
      </c>
      <c r="BP17">
        <v>0</v>
      </c>
      <c r="BQ17">
        <v>-1</v>
      </c>
      <c r="BR17">
        <v>203731</v>
      </c>
      <c r="BS17">
        <v>17</v>
      </c>
      <c r="BT17">
        <v>199849</v>
      </c>
      <c r="BU17" t="s">
        <v>179</v>
      </c>
      <c r="BV17">
        <v>92</v>
      </c>
      <c r="BW17">
        <v>-1</v>
      </c>
      <c r="BX17">
        <v>206981</v>
      </c>
      <c r="BY17">
        <v>16</v>
      </c>
      <c r="BZ17">
        <v>204998</v>
      </c>
      <c r="CA17" t="s">
        <v>44</v>
      </c>
      <c r="CB17">
        <v>3250</v>
      </c>
      <c r="CC17">
        <v>3900</v>
      </c>
      <c r="CD17">
        <v>2000</v>
      </c>
      <c r="CE17">
        <v>16</v>
      </c>
      <c r="CF17">
        <v>1</v>
      </c>
      <c r="CG17">
        <v>16</v>
      </c>
      <c r="CH17">
        <v>-1</v>
      </c>
      <c r="CI17">
        <v>39231</v>
      </c>
      <c r="CJ17">
        <v>18</v>
      </c>
      <c r="CK17">
        <v>38000</v>
      </c>
      <c r="CL17" t="s">
        <v>107</v>
      </c>
      <c r="CM17">
        <v>1.96</v>
      </c>
      <c r="CN17">
        <v>291</v>
      </c>
      <c r="CO17">
        <v>382</v>
      </c>
      <c r="CP17">
        <v>-1</v>
      </c>
      <c r="CQ17">
        <v>191931</v>
      </c>
      <c r="CR17">
        <v>7</v>
      </c>
      <c r="CS17">
        <v>190689</v>
      </c>
      <c r="CT17">
        <v>0</v>
      </c>
      <c r="CU17" t="s">
        <v>87</v>
      </c>
      <c r="CV17">
        <v>-1</v>
      </c>
      <c r="CW17">
        <v>199831</v>
      </c>
      <c r="CX17">
        <v>1</v>
      </c>
      <c r="CY17">
        <v>199683</v>
      </c>
      <c r="CZ17" t="s">
        <v>179</v>
      </c>
      <c r="DA17">
        <v>258</v>
      </c>
      <c r="DB17">
        <v>-1</v>
      </c>
      <c r="DC17">
        <v>196431</v>
      </c>
      <c r="DD17">
        <v>22</v>
      </c>
      <c r="DE17">
        <v>195954</v>
      </c>
      <c r="DG17">
        <v>0</v>
      </c>
    </row>
    <row r="18" spans="1:111">
      <c r="A18" t="s">
        <v>176</v>
      </c>
      <c r="B18">
        <v>333</v>
      </c>
      <c r="C18">
        <v>1</v>
      </c>
      <c r="D18">
        <v>0</v>
      </c>
      <c r="E18" t="s">
        <v>180</v>
      </c>
      <c r="F18" t="s">
        <v>181</v>
      </c>
      <c r="G18">
        <v>59.820999999999998</v>
      </c>
      <c r="H18" t="s">
        <v>178</v>
      </c>
      <c r="I18">
        <v>28682</v>
      </c>
      <c r="J18">
        <v>15683</v>
      </c>
      <c r="K18">
        <v>1</v>
      </c>
      <c r="L18" t="s">
        <v>42</v>
      </c>
      <c r="M18">
        <v>100</v>
      </c>
      <c r="O18">
        <v>679726106</v>
      </c>
      <c r="P18">
        <v>1</v>
      </c>
      <c r="Q18">
        <v>291</v>
      </c>
      <c r="R18">
        <v>382</v>
      </c>
      <c r="S18">
        <v>291</v>
      </c>
      <c r="T18">
        <v>382</v>
      </c>
      <c r="U18" t="s">
        <v>155</v>
      </c>
      <c r="V18" t="s">
        <v>155</v>
      </c>
      <c r="W18" s="1">
        <v>42024</v>
      </c>
      <c r="X18" s="10">
        <v>42024.62128472222</v>
      </c>
      <c r="Y18" s="2">
        <v>0.41295138888888888</v>
      </c>
      <c r="Z18" t="s">
        <v>43</v>
      </c>
      <c r="AA18" t="s">
        <v>156</v>
      </c>
      <c r="AB18">
        <v>100</v>
      </c>
      <c r="AC18">
        <v>1</v>
      </c>
      <c r="AD18">
        <v>1</v>
      </c>
      <c r="AE18">
        <v>1</v>
      </c>
      <c r="AF18">
        <v>1</v>
      </c>
      <c r="AG18">
        <v>299881</v>
      </c>
      <c r="AH18">
        <v>293896</v>
      </c>
      <c r="AI18">
        <v>-1</v>
      </c>
      <c r="AJ18">
        <v>32681</v>
      </c>
      <c r="AK18">
        <v>7</v>
      </c>
      <c r="AL18">
        <v>28689</v>
      </c>
      <c r="AM18" t="s">
        <v>106</v>
      </c>
      <c r="AN18" t="s">
        <v>51</v>
      </c>
      <c r="AO18">
        <v>17</v>
      </c>
      <c r="AP18">
        <v>3</v>
      </c>
      <c r="AQ18">
        <v>-1</v>
      </c>
      <c r="AR18">
        <v>216031</v>
      </c>
      <c r="AS18">
        <v>12</v>
      </c>
      <c r="AT18">
        <v>214794</v>
      </c>
      <c r="AU18">
        <v>0</v>
      </c>
      <c r="AV18">
        <v>0</v>
      </c>
      <c r="AW18">
        <v>0</v>
      </c>
      <c r="AX18">
        <v>0</v>
      </c>
      <c r="AY18">
        <v>-1</v>
      </c>
      <c r="AZ18">
        <v>204981</v>
      </c>
      <c r="BA18">
        <v>12</v>
      </c>
      <c r="BB18">
        <v>203744</v>
      </c>
      <c r="BC18">
        <v>0</v>
      </c>
      <c r="BD18">
        <v>0</v>
      </c>
      <c r="BE18">
        <v>0</v>
      </c>
      <c r="BF18">
        <v>0</v>
      </c>
      <c r="BG18">
        <v>-1</v>
      </c>
      <c r="BH18">
        <v>105531</v>
      </c>
      <c r="BI18">
        <v>15</v>
      </c>
      <c r="BJ18">
        <v>104297</v>
      </c>
      <c r="BK18">
        <v>-1</v>
      </c>
      <c r="BL18">
        <v>211231</v>
      </c>
      <c r="BM18">
        <v>7</v>
      </c>
      <c r="BN18">
        <v>207489</v>
      </c>
      <c r="BP18">
        <v>0</v>
      </c>
      <c r="BQ18">
        <v>-1</v>
      </c>
      <c r="BR18">
        <v>214781</v>
      </c>
      <c r="BS18">
        <v>18</v>
      </c>
      <c r="BT18">
        <v>211400</v>
      </c>
      <c r="BU18" t="s">
        <v>179</v>
      </c>
      <c r="BV18">
        <v>99</v>
      </c>
      <c r="BW18">
        <v>-1</v>
      </c>
      <c r="BX18">
        <v>217531</v>
      </c>
      <c r="BY18">
        <v>16</v>
      </c>
      <c r="BZ18">
        <v>216048</v>
      </c>
      <c r="CA18" t="s">
        <v>46</v>
      </c>
      <c r="CB18">
        <v>3750</v>
      </c>
      <c r="CC18">
        <v>3400</v>
      </c>
      <c r="CD18">
        <v>1500</v>
      </c>
      <c r="CE18">
        <v>17</v>
      </c>
      <c r="CF18">
        <v>1</v>
      </c>
      <c r="CG18">
        <v>17</v>
      </c>
      <c r="CH18">
        <v>-1</v>
      </c>
      <c r="CI18">
        <v>39231</v>
      </c>
      <c r="CJ18">
        <v>18</v>
      </c>
      <c r="CK18">
        <v>38000</v>
      </c>
      <c r="CL18" t="s">
        <v>107</v>
      </c>
      <c r="CM18">
        <v>0</v>
      </c>
      <c r="CN18">
        <v>291</v>
      </c>
      <c r="CO18">
        <v>382</v>
      </c>
      <c r="CP18">
        <v>-1</v>
      </c>
      <c r="CQ18">
        <v>191931</v>
      </c>
      <c r="CR18">
        <v>7</v>
      </c>
      <c r="CS18">
        <v>190689</v>
      </c>
      <c r="CT18">
        <v>0</v>
      </c>
      <c r="CU18" t="s">
        <v>87</v>
      </c>
      <c r="CV18">
        <v>-1</v>
      </c>
      <c r="CW18">
        <v>211381</v>
      </c>
      <c r="CX18">
        <v>1</v>
      </c>
      <c r="CY18">
        <v>211233</v>
      </c>
      <c r="CZ18" t="s">
        <v>179</v>
      </c>
      <c r="DA18">
        <v>266</v>
      </c>
      <c r="DB18">
        <v>-1</v>
      </c>
      <c r="DC18">
        <v>207481</v>
      </c>
      <c r="DD18">
        <v>22</v>
      </c>
      <c r="DE18">
        <v>207004</v>
      </c>
      <c r="DG18">
        <v>0</v>
      </c>
    </row>
    <row r="19" spans="1:111">
      <c r="A19" t="s">
        <v>176</v>
      </c>
      <c r="B19">
        <v>333</v>
      </c>
      <c r="C19">
        <v>1</v>
      </c>
      <c r="D19">
        <v>0</v>
      </c>
      <c r="E19" t="s">
        <v>180</v>
      </c>
      <c r="F19" t="s">
        <v>181</v>
      </c>
      <c r="G19">
        <v>59.820999999999998</v>
      </c>
      <c r="H19" t="s">
        <v>178</v>
      </c>
      <c r="I19">
        <v>28682</v>
      </c>
      <c r="J19">
        <v>15683</v>
      </c>
      <c r="K19">
        <v>1</v>
      </c>
      <c r="L19" t="s">
        <v>42</v>
      </c>
      <c r="M19">
        <v>100</v>
      </c>
      <c r="O19">
        <v>679726106</v>
      </c>
      <c r="P19">
        <v>1</v>
      </c>
      <c r="Q19">
        <v>291</v>
      </c>
      <c r="R19">
        <v>382</v>
      </c>
      <c r="S19">
        <v>291</v>
      </c>
      <c r="T19">
        <v>382</v>
      </c>
      <c r="U19" t="s">
        <v>155</v>
      </c>
      <c r="V19" t="s">
        <v>155</v>
      </c>
      <c r="W19" s="1">
        <v>42024</v>
      </c>
      <c r="X19" s="10">
        <v>42024.62128472222</v>
      </c>
      <c r="Y19" s="2">
        <v>0.41295138888888888</v>
      </c>
      <c r="Z19" t="s">
        <v>43</v>
      </c>
      <c r="AA19" t="s">
        <v>156</v>
      </c>
      <c r="AB19">
        <v>100</v>
      </c>
      <c r="AC19">
        <v>1</v>
      </c>
      <c r="AD19">
        <v>1</v>
      </c>
      <c r="AE19">
        <v>1</v>
      </c>
      <c r="AF19">
        <v>1</v>
      </c>
      <c r="AG19">
        <v>299881</v>
      </c>
      <c r="AH19">
        <v>293896</v>
      </c>
      <c r="AI19">
        <v>-1</v>
      </c>
      <c r="AJ19">
        <v>32681</v>
      </c>
      <c r="AK19">
        <v>7</v>
      </c>
      <c r="AL19">
        <v>28689</v>
      </c>
      <c r="AM19" t="s">
        <v>106</v>
      </c>
      <c r="AN19" t="s">
        <v>51</v>
      </c>
      <c r="AO19">
        <v>18</v>
      </c>
      <c r="AP19">
        <v>3</v>
      </c>
      <c r="AQ19">
        <v>-1</v>
      </c>
      <c r="AR19">
        <v>226081</v>
      </c>
      <c r="AS19">
        <v>8</v>
      </c>
      <c r="AT19">
        <v>224840</v>
      </c>
      <c r="AU19">
        <v>0</v>
      </c>
      <c r="AV19">
        <v>0</v>
      </c>
      <c r="AW19">
        <v>0</v>
      </c>
      <c r="AX19">
        <v>0</v>
      </c>
      <c r="AY19">
        <v>-1</v>
      </c>
      <c r="AZ19">
        <v>204981</v>
      </c>
      <c r="BA19">
        <v>12</v>
      </c>
      <c r="BB19">
        <v>203744</v>
      </c>
      <c r="BC19">
        <v>0</v>
      </c>
      <c r="BD19">
        <v>0</v>
      </c>
      <c r="BE19">
        <v>0</v>
      </c>
      <c r="BF19">
        <v>0</v>
      </c>
      <c r="BG19">
        <v>-1</v>
      </c>
      <c r="BH19">
        <v>105531</v>
      </c>
      <c r="BI19">
        <v>15</v>
      </c>
      <c r="BJ19">
        <v>104297</v>
      </c>
      <c r="BK19">
        <v>-1</v>
      </c>
      <c r="BL19">
        <v>221781</v>
      </c>
      <c r="BM19">
        <v>5</v>
      </c>
      <c r="BN19">
        <v>218037</v>
      </c>
      <c r="BP19">
        <v>0</v>
      </c>
      <c r="BQ19">
        <v>-1</v>
      </c>
      <c r="BR19">
        <v>224831</v>
      </c>
      <c r="BS19">
        <v>16</v>
      </c>
      <c r="BT19">
        <v>221948</v>
      </c>
      <c r="BU19" t="s">
        <v>179</v>
      </c>
      <c r="BV19">
        <v>63</v>
      </c>
      <c r="BW19">
        <v>-1</v>
      </c>
      <c r="BX19">
        <v>228581</v>
      </c>
      <c r="BY19">
        <v>12</v>
      </c>
      <c r="BZ19">
        <v>226094</v>
      </c>
      <c r="CA19" t="s">
        <v>46</v>
      </c>
      <c r="CB19">
        <v>3750</v>
      </c>
      <c r="CC19">
        <v>2900</v>
      </c>
      <c r="CD19">
        <v>2500</v>
      </c>
      <c r="CE19">
        <v>18</v>
      </c>
      <c r="CF19">
        <v>1</v>
      </c>
      <c r="CG19">
        <v>18</v>
      </c>
      <c r="CH19">
        <v>-1</v>
      </c>
      <c r="CI19">
        <v>39231</v>
      </c>
      <c r="CJ19">
        <v>18</v>
      </c>
      <c r="CK19">
        <v>38000</v>
      </c>
      <c r="CL19" t="s">
        <v>107</v>
      </c>
      <c r="CM19">
        <v>0</v>
      </c>
      <c r="CN19">
        <v>291</v>
      </c>
      <c r="CO19">
        <v>382</v>
      </c>
      <c r="CP19">
        <v>-1</v>
      </c>
      <c r="CQ19">
        <v>191931</v>
      </c>
      <c r="CR19">
        <v>7</v>
      </c>
      <c r="CS19">
        <v>190689</v>
      </c>
      <c r="CT19">
        <v>0</v>
      </c>
      <c r="CU19" t="s">
        <v>87</v>
      </c>
      <c r="CV19">
        <v>-1</v>
      </c>
      <c r="CW19">
        <v>221931</v>
      </c>
      <c r="CX19">
        <v>1</v>
      </c>
      <c r="CY19">
        <v>221783</v>
      </c>
      <c r="CZ19" t="s">
        <v>179</v>
      </c>
      <c r="DA19">
        <v>228</v>
      </c>
      <c r="DB19">
        <v>-1</v>
      </c>
      <c r="DC19">
        <v>218031</v>
      </c>
      <c r="DD19">
        <v>20</v>
      </c>
      <c r="DE19">
        <v>217552</v>
      </c>
      <c r="DG19">
        <v>0</v>
      </c>
    </row>
    <row r="20" spans="1:111">
      <c r="A20" t="s">
        <v>176</v>
      </c>
      <c r="B20">
        <v>333</v>
      </c>
      <c r="C20">
        <v>1</v>
      </c>
      <c r="D20">
        <v>0</v>
      </c>
      <c r="E20" t="s">
        <v>180</v>
      </c>
      <c r="F20" t="s">
        <v>181</v>
      </c>
      <c r="G20">
        <v>59.820999999999998</v>
      </c>
      <c r="H20" t="s">
        <v>178</v>
      </c>
      <c r="I20">
        <v>28682</v>
      </c>
      <c r="J20">
        <v>15683</v>
      </c>
      <c r="K20">
        <v>1</v>
      </c>
      <c r="L20" t="s">
        <v>42</v>
      </c>
      <c r="M20">
        <v>100</v>
      </c>
      <c r="O20">
        <v>679726106</v>
      </c>
      <c r="P20">
        <v>1</v>
      </c>
      <c r="Q20">
        <v>291</v>
      </c>
      <c r="R20">
        <v>382</v>
      </c>
      <c r="S20">
        <v>291</v>
      </c>
      <c r="T20">
        <v>382</v>
      </c>
      <c r="U20" t="s">
        <v>155</v>
      </c>
      <c r="V20" t="s">
        <v>155</v>
      </c>
      <c r="W20" s="1">
        <v>42024</v>
      </c>
      <c r="X20" s="10">
        <v>42024.62128472222</v>
      </c>
      <c r="Y20" s="2">
        <v>0.41295138888888888</v>
      </c>
      <c r="Z20" t="s">
        <v>43</v>
      </c>
      <c r="AA20" t="s">
        <v>156</v>
      </c>
      <c r="AB20">
        <v>100</v>
      </c>
      <c r="AC20">
        <v>1</v>
      </c>
      <c r="AD20">
        <v>1</v>
      </c>
      <c r="AE20">
        <v>1</v>
      </c>
      <c r="AF20">
        <v>1</v>
      </c>
      <c r="AG20">
        <v>299881</v>
      </c>
      <c r="AH20">
        <v>293896</v>
      </c>
      <c r="AI20">
        <v>-1</v>
      </c>
      <c r="AJ20">
        <v>32681</v>
      </c>
      <c r="AK20">
        <v>7</v>
      </c>
      <c r="AL20">
        <v>28689</v>
      </c>
      <c r="AM20" t="s">
        <v>106</v>
      </c>
      <c r="AN20" t="s">
        <v>51</v>
      </c>
      <c r="AO20">
        <v>19</v>
      </c>
      <c r="AP20">
        <v>2</v>
      </c>
      <c r="AQ20">
        <v>-1</v>
      </c>
      <c r="AR20">
        <v>226081</v>
      </c>
      <c r="AS20">
        <v>8</v>
      </c>
      <c r="AT20">
        <v>224840</v>
      </c>
      <c r="AU20">
        <v>0</v>
      </c>
      <c r="AV20">
        <v>0</v>
      </c>
      <c r="AW20">
        <v>0</v>
      </c>
      <c r="AX20">
        <v>0</v>
      </c>
      <c r="AY20">
        <v>-1</v>
      </c>
      <c r="AZ20">
        <v>236131</v>
      </c>
      <c r="BA20">
        <v>5</v>
      </c>
      <c r="BB20">
        <v>234887</v>
      </c>
      <c r="BC20">
        <v>0</v>
      </c>
      <c r="BD20">
        <v>0</v>
      </c>
      <c r="BE20">
        <v>0</v>
      </c>
      <c r="BF20">
        <v>0</v>
      </c>
      <c r="BG20">
        <v>-1</v>
      </c>
      <c r="BH20">
        <v>105531</v>
      </c>
      <c r="BI20">
        <v>15</v>
      </c>
      <c r="BJ20">
        <v>104297</v>
      </c>
      <c r="BK20">
        <v>-1</v>
      </c>
      <c r="BL20">
        <v>232331</v>
      </c>
      <c r="BM20">
        <v>4</v>
      </c>
      <c r="BN20">
        <v>229086</v>
      </c>
      <c r="BP20">
        <v>0</v>
      </c>
      <c r="BQ20">
        <v>-1</v>
      </c>
      <c r="BR20">
        <v>234881</v>
      </c>
      <c r="BS20">
        <v>15</v>
      </c>
      <c r="BT20">
        <v>232497</v>
      </c>
      <c r="BU20" t="s">
        <v>179</v>
      </c>
      <c r="BV20">
        <v>32</v>
      </c>
      <c r="BW20">
        <v>-1</v>
      </c>
      <c r="BX20">
        <v>239631</v>
      </c>
      <c r="BY20">
        <v>9</v>
      </c>
      <c r="BZ20">
        <v>236141</v>
      </c>
      <c r="CA20" t="s">
        <v>44</v>
      </c>
      <c r="CB20">
        <v>3250</v>
      </c>
      <c r="CC20">
        <v>2400</v>
      </c>
      <c r="CD20">
        <v>3500</v>
      </c>
      <c r="CE20">
        <v>19</v>
      </c>
      <c r="CF20">
        <v>1</v>
      </c>
      <c r="CG20">
        <v>19</v>
      </c>
      <c r="CH20">
        <v>-1</v>
      </c>
      <c r="CI20">
        <v>39231</v>
      </c>
      <c r="CJ20">
        <v>18</v>
      </c>
      <c r="CK20">
        <v>38000</v>
      </c>
      <c r="CL20" t="s">
        <v>107</v>
      </c>
      <c r="CM20">
        <v>1.83</v>
      </c>
      <c r="CN20">
        <v>291</v>
      </c>
      <c r="CO20">
        <v>382</v>
      </c>
      <c r="CP20">
        <v>-1</v>
      </c>
      <c r="CQ20">
        <v>191931</v>
      </c>
      <c r="CR20">
        <v>7</v>
      </c>
      <c r="CS20">
        <v>190689</v>
      </c>
      <c r="CT20">
        <v>0</v>
      </c>
      <c r="CU20" t="s">
        <v>87</v>
      </c>
      <c r="CV20">
        <v>-1</v>
      </c>
      <c r="CW20">
        <v>232481</v>
      </c>
      <c r="CX20">
        <v>1</v>
      </c>
      <c r="CY20">
        <v>232333</v>
      </c>
      <c r="CZ20" t="s">
        <v>179</v>
      </c>
      <c r="DA20">
        <v>196</v>
      </c>
      <c r="DB20">
        <v>-1</v>
      </c>
      <c r="DC20">
        <v>229081</v>
      </c>
      <c r="DD20">
        <v>20</v>
      </c>
      <c r="DE20">
        <v>228602</v>
      </c>
      <c r="DG20">
        <v>0</v>
      </c>
    </row>
    <row r="21" spans="1:111">
      <c r="A21" t="s">
        <v>176</v>
      </c>
      <c r="B21">
        <v>333</v>
      </c>
      <c r="C21">
        <v>1</v>
      </c>
      <c r="D21">
        <v>0</v>
      </c>
      <c r="E21" t="s">
        <v>180</v>
      </c>
      <c r="F21" t="s">
        <v>181</v>
      </c>
      <c r="G21">
        <v>59.820999999999998</v>
      </c>
      <c r="H21" t="s">
        <v>178</v>
      </c>
      <c r="I21">
        <v>28682</v>
      </c>
      <c r="J21">
        <v>15683</v>
      </c>
      <c r="K21">
        <v>1</v>
      </c>
      <c r="L21" t="s">
        <v>42</v>
      </c>
      <c r="M21">
        <v>100</v>
      </c>
      <c r="O21">
        <v>679726106</v>
      </c>
      <c r="P21">
        <v>1</v>
      </c>
      <c r="Q21">
        <v>291</v>
      </c>
      <c r="R21">
        <v>382</v>
      </c>
      <c r="S21">
        <v>291</v>
      </c>
      <c r="T21">
        <v>382</v>
      </c>
      <c r="U21" t="s">
        <v>155</v>
      </c>
      <c r="V21" t="s">
        <v>155</v>
      </c>
      <c r="W21" s="1">
        <v>42024</v>
      </c>
      <c r="X21" s="10">
        <v>42024.62128472222</v>
      </c>
      <c r="Y21" s="2">
        <v>0.41295138888888888</v>
      </c>
      <c r="Z21" t="s">
        <v>43</v>
      </c>
      <c r="AA21" t="s">
        <v>156</v>
      </c>
      <c r="AB21">
        <v>100</v>
      </c>
      <c r="AC21">
        <v>1</v>
      </c>
      <c r="AD21">
        <v>1</v>
      </c>
      <c r="AE21">
        <v>1</v>
      </c>
      <c r="AF21">
        <v>1</v>
      </c>
      <c r="AG21">
        <v>299881</v>
      </c>
      <c r="AH21">
        <v>293896</v>
      </c>
      <c r="AI21">
        <v>-1</v>
      </c>
      <c r="AJ21">
        <v>32681</v>
      </c>
      <c r="AK21">
        <v>7</v>
      </c>
      <c r="AL21">
        <v>28689</v>
      </c>
      <c r="AM21" t="s">
        <v>106</v>
      </c>
      <c r="AN21" t="s">
        <v>51</v>
      </c>
      <c r="AO21">
        <v>20</v>
      </c>
      <c r="AP21">
        <v>1</v>
      </c>
      <c r="AQ21">
        <v>-1</v>
      </c>
      <c r="AR21">
        <v>226081</v>
      </c>
      <c r="AS21">
        <v>8</v>
      </c>
      <c r="AT21">
        <v>224840</v>
      </c>
      <c r="AU21">
        <v>0</v>
      </c>
      <c r="AV21">
        <v>0</v>
      </c>
      <c r="AW21">
        <v>0</v>
      </c>
      <c r="AX21">
        <v>0</v>
      </c>
      <c r="AY21">
        <v>-1</v>
      </c>
      <c r="AZ21">
        <v>236131</v>
      </c>
      <c r="BA21">
        <v>5</v>
      </c>
      <c r="BB21">
        <v>234887</v>
      </c>
      <c r="BC21">
        <v>0</v>
      </c>
      <c r="BD21">
        <v>0</v>
      </c>
      <c r="BE21">
        <v>0</v>
      </c>
      <c r="BF21">
        <v>0</v>
      </c>
      <c r="BG21">
        <v>-1</v>
      </c>
      <c r="BH21">
        <v>105531</v>
      </c>
      <c r="BI21">
        <v>15</v>
      </c>
      <c r="BJ21">
        <v>104297</v>
      </c>
      <c r="BK21">
        <v>-1</v>
      </c>
      <c r="BL21">
        <v>243381</v>
      </c>
      <c r="BM21">
        <v>4</v>
      </c>
      <c r="BN21">
        <v>240136</v>
      </c>
      <c r="BP21">
        <v>0</v>
      </c>
      <c r="BQ21">
        <v>-1</v>
      </c>
      <c r="BR21">
        <v>247431</v>
      </c>
      <c r="BS21">
        <v>14</v>
      </c>
      <c r="BT21">
        <v>243546</v>
      </c>
      <c r="BU21" t="s">
        <v>179</v>
      </c>
      <c r="BV21">
        <v>112</v>
      </c>
      <c r="BW21">
        <v>-1</v>
      </c>
      <c r="BX21">
        <v>250181</v>
      </c>
      <c r="BY21">
        <v>13</v>
      </c>
      <c r="BZ21">
        <v>248695</v>
      </c>
      <c r="CA21" t="s">
        <v>45</v>
      </c>
      <c r="CB21">
        <v>3250</v>
      </c>
      <c r="CC21">
        <v>3900</v>
      </c>
      <c r="CD21">
        <v>1500</v>
      </c>
      <c r="CE21">
        <v>20</v>
      </c>
      <c r="CF21">
        <v>1</v>
      </c>
      <c r="CG21">
        <v>20</v>
      </c>
      <c r="CH21">
        <v>-1</v>
      </c>
      <c r="CI21">
        <v>39231</v>
      </c>
      <c r="CJ21">
        <v>18</v>
      </c>
      <c r="CK21">
        <v>38000</v>
      </c>
      <c r="CL21" t="s">
        <v>107</v>
      </c>
      <c r="CM21">
        <v>0</v>
      </c>
      <c r="CN21">
        <v>291</v>
      </c>
      <c r="CO21">
        <v>382</v>
      </c>
      <c r="CP21">
        <v>-1</v>
      </c>
      <c r="CQ21">
        <v>248681</v>
      </c>
      <c r="CR21">
        <v>9</v>
      </c>
      <c r="CS21">
        <v>247441</v>
      </c>
      <c r="CT21">
        <v>2.2000000000000002</v>
      </c>
      <c r="CU21" t="s">
        <v>87</v>
      </c>
      <c r="CV21">
        <v>-1</v>
      </c>
      <c r="CW21">
        <v>243531</v>
      </c>
      <c r="CX21">
        <v>1</v>
      </c>
      <c r="CY21">
        <v>243383</v>
      </c>
      <c r="CZ21" t="s">
        <v>179</v>
      </c>
      <c r="DA21">
        <v>275</v>
      </c>
      <c r="DB21">
        <v>-1</v>
      </c>
      <c r="DC21">
        <v>240131</v>
      </c>
      <c r="DD21">
        <v>19</v>
      </c>
      <c r="DE21">
        <v>239651</v>
      </c>
      <c r="DG21">
        <v>0</v>
      </c>
    </row>
    <row r="22" spans="1:111">
      <c r="A22" t="s">
        <v>176</v>
      </c>
      <c r="B22">
        <v>333</v>
      </c>
      <c r="C22">
        <v>1</v>
      </c>
      <c r="D22">
        <v>0</v>
      </c>
      <c r="E22" t="s">
        <v>180</v>
      </c>
      <c r="F22" t="s">
        <v>181</v>
      </c>
      <c r="G22">
        <v>59.820999999999998</v>
      </c>
      <c r="H22" t="s">
        <v>178</v>
      </c>
      <c r="I22">
        <v>28682</v>
      </c>
      <c r="J22">
        <v>15683</v>
      </c>
      <c r="K22">
        <v>1</v>
      </c>
      <c r="L22" t="s">
        <v>42</v>
      </c>
      <c r="M22">
        <v>100</v>
      </c>
      <c r="O22">
        <v>679726106</v>
      </c>
      <c r="P22">
        <v>1</v>
      </c>
      <c r="Q22">
        <v>291</v>
      </c>
      <c r="R22">
        <v>382</v>
      </c>
      <c r="S22">
        <v>291</v>
      </c>
      <c r="T22">
        <v>382</v>
      </c>
      <c r="U22" t="s">
        <v>155</v>
      </c>
      <c r="V22" t="s">
        <v>155</v>
      </c>
      <c r="W22" s="1">
        <v>42024</v>
      </c>
      <c r="X22" s="10">
        <v>42024.62128472222</v>
      </c>
      <c r="Y22" s="2">
        <v>0.41295138888888888</v>
      </c>
      <c r="Z22" t="s">
        <v>43</v>
      </c>
      <c r="AA22" t="s">
        <v>156</v>
      </c>
      <c r="AB22">
        <v>100</v>
      </c>
      <c r="AC22">
        <v>1</v>
      </c>
      <c r="AD22">
        <v>1</v>
      </c>
      <c r="AE22">
        <v>1</v>
      </c>
      <c r="AF22">
        <v>1</v>
      </c>
      <c r="AG22">
        <v>299881</v>
      </c>
      <c r="AH22">
        <v>293896</v>
      </c>
      <c r="AI22">
        <v>-1</v>
      </c>
      <c r="AJ22">
        <v>32681</v>
      </c>
      <c r="AK22">
        <v>7</v>
      </c>
      <c r="AL22">
        <v>28689</v>
      </c>
      <c r="AM22" t="s">
        <v>106</v>
      </c>
      <c r="AN22" t="s">
        <v>51</v>
      </c>
      <c r="AO22">
        <v>21</v>
      </c>
      <c r="AP22">
        <v>1</v>
      </c>
      <c r="AQ22">
        <v>-1</v>
      </c>
      <c r="AR22">
        <v>226081</v>
      </c>
      <c r="AS22">
        <v>8</v>
      </c>
      <c r="AT22">
        <v>224840</v>
      </c>
      <c r="AU22">
        <v>0</v>
      </c>
      <c r="AV22">
        <v>0</v>
      </c>
      <c r="AW22">
        <v>0</v>
      </c>
      <c r="AX22">
        <v>0</v>
      </c>
      <c r="AY22">
        <v>-1</v>
      </c>
      <c r="AZ22">
        <v>236131</v>
      </c>
      <c r="BA22">
        <v>5</v>
      </c>
      <c r="BB22">
        <v>234887</v>
      </c>
      <c r="BC22">
        <v>0</v>
      </c>
      <c r="BD22">
        <v>0</v>
      </c>
      <c r="BE22">
        <v>0</v>
      </c>
      <c r="BF22">
        <v>0</v>
      </c>
      <c r="BG22">
        <v>-1</v>
      </c>
      <c r="BH22">
        <v>105531</v>
      </c>
      <c r="BI22">
        <v>15</v>
      </c>
      <c r="BJ22">
        <v>104297</v>
      </c>
      <c r="BK22">
        <v>-1</v>
      </c>
      <c r="BL22">
        <v>253931</v>
      </c>
      <c r="BM22">
        <v>2</v>
      </c>
      <c r="BN22">
        <v>250684</v>
      </c>
      <c r="BP22">
        <v>0</v>
      </c>
      <c r="BQ22">
        <v>-1</v>
      </c>
      <c r="BR22">
        <v>256481</v>
      </c>
      <c r="BS22">
        <v>12</v>
      </c>
      <c r="BT22">
        <v>254094</v>
      </c>
      <c r="BU22" t="s">
        <v>179</v>
      </c>
      <c r="BV22">
        <v>104</v>
      </c>
      <c r="BW22">
        <v>-1</v>
      </c>
      <c r="BX22">
        <v>261231</v>
      </c>
      <c r="BY22">
        <v>7</v>
      </c>
      <c r="BZ22">
        <v>257739</v>
      </c>
      <c r="CA22" t="s">
        <v>45</v>
      </c>
      <c r="CB22">
        <v>3250</v>
      </c>
      <c r="CC22">
        <v>2400</v>
      </c>
      <c r="CD22">
        <v>3500</v>
      </c>
      <c r="CE22">
        <v>21</v>
      </c>
      <c r="CF22">
        <v>1</v>
      </c>
      <c r="CG22">
        <v>21</v>
      </c>
      <c r="CH22">
        <v>-1</v>
      </c>
      <c r="CI22">
        <v>39231</v>
      </c>
      <c r="CJ22">
        <v>18</v>
      </c>
      <c r="CK22">
        <v>38000</v>
      </c>
      <c r="CL22" t="s">
        <v>107</v>
      </c>
      <c r="CM22">
        <v>0</v>
      </c>
      <c r="CN22">
        <v>291</v>
      </c>
      <c r="CO22">
        <v>382</v>
      </c>
      <c r="CP22">
        <v>-1</v>
      </c>
      <c r="CQ22">
        <v>257731</v>
      </c>
      <c r="CR22">
        <v>3</v>
      </c>
      <c r="CS22">
        <v>256485</v>
      </c>
      <c r="CT22">
        <v>2.3199999999999998</v>
      </c>
      <c r="CU22" t="s">
        <v>87</v>
      </c>
      <c r="CV22">
        <v>-1</v>
      </c>
      <c r="CW22">
        <v>254081</v>
      </c>
      <c r="CX22">
        <v>2</v>
      </c>
      <c r="CY22">
        <v>253934</v>
      </c>
      <c r="CZ22" t="s">
        <v>179</v>
      </c>
      <c r="DA22">
        <v>264</v>
      </c>
      <c r="DB22">
        <v>-1</v>
      </c>
      <c r="DC22">
        <v>250681</v>
      </c>
      <c r="DD22">
        <v>17</v>
      </c>
      <c r="DE22">
        <v>250199</v>
      </c>
      <c r="DG22">
        <v>0</v>
      </c>
    </row>
    <row r="23" spans="1:111">
      <c r="A23" t="s">
        <v>176</v>
      </c>
      <c r="B23">
        <v>333</v>
      </c>
      <c r="C23">
        <v>1</v>
      </c>
      <c r="D23">
        <v>0</v>
      </c>
      <c r="E23" t="s">
        <v>180</v>
      </c>
      <c r="F23" t="s">
        <v>181</v>
      </c>
      <c r="G23">
        <v>59.820999999999998</v>
      </c>
      <c r="H23" t="s">
        <v>178</v>
      </c>
      <c r="I23">
        <v>28682</v>
      </c>
      <c r="J23">
        <v>15683</v>
      </c>
      <c r="K23">
        <v>1</v>
      </c>
      <c r="L23" t="s">
        <v>42</v>
      </c>
      <c r="M23">
        <v>100</v>
      </c>
      <c r="O23">
        <v>679726106</v>
      </c>
      <c r="P23">
        <v>1</v>
      </c>
      <c r="Q23">
        <v>291</v>
      </c>
      <c r="R23">
        <v>382</v>
      </c>
      <c r="S23">
        <v>291</v>
      </c>
      <c r="T23">
        <v>382</v>
      </c>
      <c r="U23" t="s">
        <v>155</v>
      </c>
      <c r="V23" t="s">
        <v>155</v>
      </c>
      <c r="W23" s="1">
        <v>42024</v>
      </c>
      <c r="X23" s="10">
        <v>42024.62128472222</v>
      </c>
      <c r="Y23" s="2">
        <v>0.41295138888888888</v>
      </c>
      <c r="Z23" t="s">
        <v>43</v>
      </c>
      <c r="AA23" t="s">
        <v>156</v>
      </c>
      <c r="AB23">
        <v>100</v>
      </c>
      <c r="AC23">
        <v>1</v>
      </c>
      <c r="AD23">
        <v>1</v>
      </c>
      <c r="AE23">
        <v>1</v>
      </c>
      <c r="AF23">
        <v>1</v>
      </c>
      <c r="AG23">
        <v>299881</v>
      </c>
      <c r="AH23">
        <v>293896</v>
      </c>
      <c r="AI23">
        <v>-1</v>
      </c>
      <c r="AJ23">
        <v>32681</v>
      </c>
      <c r="AK23">
        <v>7</v>
      </c>
      <c r="AL23">
        <v>28689</v>
      </c>
      <c r="AM23" t="s">
        <v>106</v>
      </c>
      <c r="AN23" t="s">
        <v>51</v>
      </c>
      <c r="AO23">
        <v>22</v>
      </c>
      <c r="AP23">
        <v>3</v>
      </c>
      <c r="AQ23">
        <v>-1</v>
      </c>
      <c r="AR23">
        <v>270281</v>
      </c>
      <c r="AS23">
        <v>7</v>
      </c>
      <c r="AT23">
        <v>269039</v>
      </c>
      <c r="AU23">
        <v>0</v>
      </c>
      <c r="AV23">
        <v>0</v>
      </c>
      <c r="AW23">
        <v>0</v>
      </c>
      <c r="AX23">
        <v>0</v>
      </c>
      <c r="AY23">
        <v>-1</v>
      </c>
      <c r="AZ23">
        <v>236131</v>
      </c>
      <c r="BA23">
        <v>5</v>
      </c>
      <c r="BB23">
        <v>234887</v>
      </c>
      <c r="BC23">
        <v>0</v>
      </c>
      <c r="BD23">
        <v>0</v>
      </c>
      <c r="BE23">
        <v>0</v>
      </c>
      <c r="BF23">
        <v>0</v>
      </c>
      <c r="BG23">
        <v>-1</v>
      </c>
      <c r="BH23">
        <v>105531</v>
      </c>
      <c r="BI23">
        <v>15</v>
      </c>
      <c r="BJ23">
        <v>104297</v>
      </c>
      <c r="BK23">
        <v>-1</v>
      </c>
      <c r="BL23">
        <v>265481</v>
      </c>
      <c r="BM23">
        <v>2</v>
      </c>
      <c r="BN23">
        <v>261734</v>
      </c>
      <c r="BP23">
        <v>0</v>
      </c>
      <c r="BQ23">
        <v>-1</v>
      </c>
      <c r="BR23">
        <v>269031</v>
      </c>
      <c r="BS23">
        <v>14</v>
      </c>
      <c r="BT23">
        <v>265646</v>
      </c>
      <c r="BU23" t="s">
        <v>179</v>
      </c>
      <c r="BV23">
        <v>139</v>
      </c>
      <c r="BW23">
        <v>-1</v>
      </c>
      <c r="BX23">
        <v>272281</v>
      </c>
      <c r="BY23">
        <v>11</v>
      </c>
      <c r="BZ23">
        <v>270293</v>
      </c>
      <c r="CA23" t="s">
        <v>46</v>
      </c>
      <c r="CB23">
        <v>3750</v>
      </c>
      <c r="CC23">
        <v>3400</v>
      </c>
      <c r="CD23">
        <v>2000</v>
      </c>
      <c r="CE23">
        <v>22</v>
      </c>
      <c r="CF23">
        <v>1</v>
      </c>
      <c r="CG23">
        <v>22</v>
      </c>
      <c r="CH23">
        <v>-1</v>
      </c>
      <c r="CI23">
        <v>39231</v>
      </c>
      <c r="CJ23">
        <v>18</v>
      </c>
      <c r="CK23">
        <v>38000</v>
      </c>
      <c r="CL23" t="s">
        <v>107</v>
      </c>
      <c r="CM23">
        <v>0</v>
      </c>
      <c r="CN23">
        <v>291</v>
      </c>
      <c r="CO23">
        <v>382</v>
      </c>
      <c r="CP23">
        <v>-1</v>
      </c>
      <c r="CQ23">
        <v>257731</v>
      </c>
      <c r="CR23">
        <v>3</v>
      </c>
      <c r="CS23">
        <v>256485</v>
      </c>
      <c r="CT23">
        <v>0</v>
      </c>
      <c r="CU23" t="s">
        <v>87</v>
      </c>
      <c r="CV23">
        <v>-1</v>
      </c>
      <c r="CW23">
        <v>265631</v>
      </c>
      <c r="CX23">
        <v>1</v>
      </c>
      <c r="CY23">
        <v>265483</v>
      </c>
      <c r="CZ23" t="s">
        <v>179</v>
      </c>
      <c r="DA23">
        <v>302</v>
      </c>
      <c r="DB23">
        <v>-1</v>
      </c>
      <c r="DC23">
        <v>261731</v>
      </c>
      <c r="DD23">
        <v>17</v>
      </c>
      <c r="DE23">
        <v>261249</v>
      </c>
      <c r="DG23">
        <v>0</v>
      </c>
    </row>
    <row r="24" spans="1:111">
      <c r="A24" t="s">
        <v>176</v>
      </c>
      <c r="B24">
        <v>333</v>
      </c>
      <c r="C24">
        <v>1</v>
      </c>
      <c r="D24">
        <v>0</v>
      </c>
      <c r="E24" t="s">
        <v>180</v>
      </c>
      <c r="F24" t="s">
        <v>181</v>
      </c>
      <c r="G24">
        <v>59.820999999999998</v>
      </c>
      <c r="H24" t="s">
        <v>178</v>
      </c>
      <c r="I24">
        <v>28682</v>
      </c>
      <c r="J24">
        <v>15683</v>
      </c>
      <c r="K24">
        <v>1</v>
      </c>
      <c r="L24" t="s">
        <v>42</v>
      </c>
      <c r="M24">
        <v>100</v>
      </c>
      <c r="O24">
        <v>679726106</v>
      </c>
      <c r="P24">
        <v>1</v>
      </c>
      <c r="Q24">
        <v>291</v>
      </c>
      <c r="R24">
        <v>382</v>
      </c>
      <c r="S24">
        <v>291</v>
      </c>
      <c r="T24">
        <v>382</v>
      </c>
      <c r="U24" t="s">
        <v>155</v>
      </c>
      <c r="V24" t="s">
        <v>155</v>
      </c>
      <c r="W24" s="1">
        <v>42024</v>
      </c>
      <c r="X24" s="10">
        <v>42024.62128472222</v>
      </c>
      <c r="Y24" s="2">
        <v>0.41295138888888888</v>
      </c>
      <c r="Z24" t="s">
        <v>43</v>
      </c>
      <c r="AA24" t="s">
        <v>156</v>
      </c>
      <c r="AB24">
        <v>100</v>
      </c>
      <c r="AC24">
        <v>1</v>
      </c>
      <c r="AD24">
        <v>1</v>
      </c>
      <c r="AE24">
        <v>1</v>
      </c>
      <c r="AF24">
        <v>1</v>
      </c>
      <c r="AG24">
        <v>299881</v>
      </c>
      <c r="AH24">
        <v>293896</v>
      </c>
      <c r="AI24">
        <v>-1</v>
      </c>
      <c r="AJ24">
        <v>32681</v>
      </c>
      <c r="AK24">
        <v>7</v>
      </c>
      <c r="AL24">
        <v>28689</v>
      </c>
      <c r="AM24" t="s">
        <v>106</v>
      </c>
      <c r="AN24" t="s">
        <v>51</v>
      </c>
      <c r="AO24">
        <v>23</v>
      </c>
      <c r="AP24">
        <v>2</v>
      </c>
      <c r="AQ24">
        <v>-1</v>
      </c>
      <c r="AR24">
        <v>270281</v>
      </c>
      <c r="AS24">
        <v>7</v>
      </c>
      <c r="AT24">
        <v>269039</v>
      </c>
      <c r="AU24">
        <v>0</v>
      </c>
      <c r="AV24">
        <v>0</v>
      </c>
      <c r="AW24">
        <v>0</v>
      </c>
      <c r="AX24">
        <v>0</v>
      </c>
      <c r="AY24">
        <v>-1</v>
      </c>
      <c r="AZ24">
        <v>280831</v>
      </c>
      <c r="BA24">
        <v>5</v>
      </c>
      <c r="BB24">
        <v>279587</v>
      </c>
      <c r="BC24">
        <v>0</v>
      </c>
      <c r="BD24">
        <v>0</v>
      </c>
      <c r="BE24">
        <v>0</v>
      </c>
      <c r="BF24">
        <v>0</v>
      </c>
      <c r="BG24">
        <v>-1</v>
      </c>
      <c r="BH24">
        <v>105531</v>
      </c>
      <c r="BI24">
        <v>15</v>
      </c>
      <c r="BJ24">
        <v>104297</v>
      </c>
      <c r="BK24">
        <v>-1</v>
      </c>
      <c r="BL24">
        <v>276531</v>
      </c>
      <c r="BM24">
        <v>18</v>
      </c>
      <c r="BN24">
        <v>272800</v>
      </c>
      <c r="BP24">
        <v>0</v>
      </c>
      <c r="BQ24">
        <v>-1</v>
      </c>
      <c r="BR24">
        <v>279581</v>
      </c>
      <c r="BS24">
        <v>13</v>
      </c>
      <c r="BT24">
        <v>276695</v>
      </c>
      <c r="BU24" t="s">
        <v>179</v>
      </c>
      <c r="BV24">
        <v>36</v>
      </c>
      <c r="BW24">
        <v>-1</v>
      </c>
      <c r="BX24">
        <v>282831</v>
      </c>
      <c r="BY24">
        <v>9</v>
      </c>
      <c r="BZ24">
        <v>280841</v>
      </c>
      <c r="CA24" t="s">
        <v>44</v>
      </c>
      <c r="CB24">
        <v>3750</v>
      </c>
      <c r="CC24">
        <v>2900</v>
      </c>
      <c r="CD24">
        <v>2000</v>
      </c>
      <c r="CE24">
        <v>23</v>
      </c>
      <c r="CF24">
        <v>1</v>
      </c>
      <c r="CG24">
        <v>23</v>
      </c>
      <c r="CH24">
        <v>-1</v>
      </c>
      <c r="CI24">
        <v>39231</v>
      </c>
      <c r="CJ24">
        <v>18</v>
      </c>
      <c r="CK24">
        <v>38000</v>
      </c>
      <c r="CL24" t="s">
        <v>107</v>
      </c>
      <c r="CM24">
        <v>2</v>
      </c>
      <c r="CN24">
        <v>291</v>
      </c>
      <c r="CO24">
        <v>382</v>
      </c>
      <c r="CP24">
        <v>-1</v>
      </c>
      <c r="CQ24">
        <v>257731</v>
      </c>
      <c r="CR24">
        <v>3</v>
      </c>
      <c r="CS24">
        <v>256485</v>
      </c>
      <c r="CT24">
        <v>0</v>
      </c>
      <c r="CU24" t="s">
        <v>87</v>
      </c>
      <c r="CV24">
        <v>-1</v>
      </c>
      <c r="CW24">
        <v>276681</v>
      </c>
      <c r="CX24">
        <v>1</v>
      </c>
      <c r="CY24">
        <v>276533</v>
      </c>
      <c r="CZ24" t="s">
        <v>179</v>
      </c>
      <c r="DA24">
        <v>198</v>
      </c>
      <c r="DB24">
        <v>-1</v>
      </c>
      <c r="DC24">
        <v>272781</v>
      </c>
      <c r="DD24">
        <v>17</v>
      </c>
      <c r="DE24">
        <v>272299</v>
      </c>
      <c r="DG24">
        <v>0</v>
      </c>
    </row>
    <row r="25" spans="1:111">
      <c r="A25" t="s">
        <v>176</v>
      </c>
      <c r="B25">
        <v>333</v>
      </c>
      <c r="C25">
        <v>1</v>
      </c>
      <c r="D25">
        <v>0</v>
      </c>
      <c r="E25" t="s">
        <v>180</v>
      </c>
      <c r="F25" t="s">
        <v>181</v>
      </c>
      <c r="G25">
        <v>59.820999999999998</v>
      </c>
      <c r="H25" t="s">
        <v>178</v>
      </c>
      <c r="I25">
        <v>28682</v>
      </c>
      <c r="J25">
        <v>15683</v>
      </c>
      <c r="K25">
        <v>1</v>
      </c>
      <c r="L25" t="s">
        <v>42</v>
      </c>
      <c r="M25">
        <v>100</v>
      </c>
      <c r="O25">
        <v>679726106</v>
      </c>
      <c r="P25">
        <v>1</v>
      </c>
      <c r="Q25">
        <v>291</v>
      </c>
      <c r="R25">
        <v>382</v>
      </c>
      <c r="S25">
        <v>291</v>
      </c>
      <c r="T25">
        <v>382</v>
      </c>
      <c r="U25" t="s">
        <v>155</v>
      </c>
      <c r="V25" t="s">
        <v>155</v>
      </c>
      <c r="W25" s="1">
        <v>42024</v>
      </c>
      <c r="X25" s="10">
        <v>42024.62128472222</v>
      </c>
      <c r="Y25" s="2">
        <v>0.41295138888888888</v>
      </c>
      <c r="Z25" t="s">
        <v>43</v>
      </c>
      <c r="AA25" t="s">
        <v>156</v>
      </c>
      <c r="AB25">
        <v>100</v>
      </c>
      <c r="AC25">
        <v>1</v>
      </c>
      <c r="AD25">
        <v>1</v>
      </c>
      <c r="AE25">
        <v>1</v>
      </c>
      <c r="AF25">
        <v>1</v>
      </c>
      <c r="AG25">
        <v>299881</v>
      </c>
      <c r="AH25">
        <v>293896</v>
      </c>
      <c r="AI25">
        <v>-1</v>
      </c>
      <c r="AJ25">
        <v>32681</v>
      </c>
      <c r="AK25">
        <v>7</v>
      </c>
      <c r="AL25">
        <v>28689</v>
      </c>
      <c r="AM25" t="s">
        <v>106</v>
      </c>
      <c r="AN25" t="s">
        <v>51</v>
      </c>
      <c r="AO25">
        <v>24</v>
      </c>
      <c r="AP25">
        <v>1</v>
      </c>
      <c r="AQ25">
        <v>-1</v>
      </c>
      <c r="AR25">
        <v>270281</v>
      </c>
      <c r="AS25">
        <v>7</v>
      </c>
      <c r="AT25">
        <v>269039</v>
      </c>
      <c r="AU25">
        <v>0</v>
      </c>
      <c r="AV25">
        <v>0</v>
      </c>
      <c r="AW25">
        <v>0</v>
      </c>
      <c r="AX25">
        <v>0</v>
      </c>
      <c r="AY25">
        <v>-1</v>
      </c>
      <c r="AZ25">
        <v>280831</v>
      </c>
      <c r="BA25">
        <v>5</v>
      </c>
      <c r="BB25">
        <v>279587</v>
      </c>
      <c r="BC25">
        <v>-1</v>
      </c>
      <c r="BD25">
        <v>291381</v>
      </c>
      <c r="BE25">
        <v>4</v>
      </c>
      <c r="BF25">
        <v>290136</v>
      </c>
      <c r="BG25">
        <v>-1</v>
      </c>
      <c r="BH25">
        <v>105531</v>
      </c>
      <c r="BI25">
        <v>15</v>
      </c>
      <c r="BJ25">
        <v>104297</v>
      </c>
      <c r="BK25">
        <v>-1</v>
      </c>
      <c r="BL25">
        <v>286081</v>
      </c>
      <c r="BM25">
        <v>16</v>
      </c>
      <c r="BN25">
        <v>283348</v>
      </c>
      <c r="BP25">
        <v>0</v>
      </c>
      <c r="BQ25">
        <v>-1</v>
      </c>
      <c r="BR25">
        <v>290131</v>
      </c>
      <c r="BS25">
        <v>8</v>
      </c>
      <c r="BT25">
        <v>286240</v>
      </c>
      <c r="BU25" t="s">
        <v>179</v>
      </c>
      <c r="BV25">
        <v>476</v>
      </c>
      <c r="BW25">
        <v>-1</v>
      </c>
      <c r="BX25">
        <v>293881</v>
      </c>
      <c r="BY25">
        <v>7</v>
      </c>
      <c r="BZ25">
        <v>291389</v>
      </c>
      <c r="CA25" t="s">
        <v>45</v>
      </c>
      <c r="CB25">
        <v>2750</v>
      </c>
      <c r="CC25">
        <v>3900</v>
      </c>
      <c r="CD25">
        <v>2500</v>
      </c>
      <c r="CE25">
        <v>24</v>
      </c>
      <c r="CF25">
        <v>1</v>
      </c>
      <c r="CG25">
        <v>24</v>
      </c>
      <c r="CH25">
        <v>-1</v>
      </c>
      <c r="CI25">
        <v>39231</v>
      </c>
      <c r="CJ25">
        <v>18</v>
      </c>
      <c r="CK25">
        <v>38000</v>
      </c>
      <c r="CL25" t="s">
        <v>107</v>
      </c>
      <c r="CM25">
        <v>0</v>
      </c>
      <c r="CN25">
        <v>291</v>
      </c>
      <c r="CO25">
        <v>382</v>
      </c>
      <c r="CP25">
        <v>-1</v>
      </c>
      <c r="CQ25">
        <v>257731</v>
      </c>
      <c r="CR25">
        <v>3</v>
      </c>
      <c r="CS25">
        <v>256485</v>
      </c>
      <c r="CT25">
        <v>2.2599999999999998</v>
      </c>
      <c r="CU25" t="s">
        <v>87</v>
      </c>
      <c r="CV25">
        <v>-1</v>
      </c>
      <c r="CW25">
        <v>286231</v>
      </c>
      <c r="CX25">
        <v>1</v>
      </c>
      <c r="CY25">
        <v>286083</v>
      </c>
      <c r="CZ25" t="s">
        <v>179</v>
      </c>
      <c r="DA25">
        <v>633</v>
      </c>
      <c r="DB25">
        <v>-1</v>
      </c>
      <c r="DC25">
        <v>283331</v>
      </c>
      <c r="DD25">
        <v>15</v>
      </c>
      <c r="DE25">
        <v>282847</v>
      </c>
      <c r="DG25">
        <v>0</v>
      </c>
    </row>
    <row r="26" spans="1:111">
      <c r="W26" s="1"/>
      <c r="X26" s="1"/>
      <c r="Y26" s="2"/>
    </row>
    <row r="27" spans="1:111">
      <c r="W27" s="1"/>
      <c r="X27" s="1"/>
      <c r="Y27" s="2"/>
    </row>
    <row r="28" spans="1:111">
      <c r="W28" s="1"/>
      <c r="X28" s="1"/>
      <c r="Y28" s="2"/>
    </row>
    <row r="29" spans="1:111">
      <c r="W29" s="1"/>
      <c r="X29" s="1"/>
      <c r="Y29" s="2"/>
    </row>
    <row r="30" spans="1:111">
      <c r="W30" s="1"/>
      <c r="X30" s="1"/>
      <c r="Y30" s="2"/>
    </row>
    <row r="31" spans="1:111">
      <c r="W31" s="1"/>
      <c r="X31" s="1"/>
      <c r="Y31" s="2"/>
    </row>
    <row r="32" spans="1:111">
      <c r="W32" s="1"/>
      <c r="X32" s="1"/>
      <c r="Y32" s="2"/>
    </row>
    <row r="33" spans="23:25">
      <c r="W33" s="1"/>
      <c r="X33" s="1"/>
      <c r="Y33" s="2"/>
    </row>
    <row r="34" spans="23:25">
      <c r="W34" s="1"/>
      <c r="X34" s="1"/>
      <c r="Y34" s="2"/>
    </row>
    <row r="35" spans="23:25">
      <c r="W35" s="1"/>
      <c r="X35" s="1"/>
      <c r="Y35" s="2"/>
    </row>
    <row r="36" spans="23:25">
      <c r="W36" s="1"/>
      <c r="X36" s="1"/>
      <c r="Y36" s="2"/>
    </row>
    <row r="37" spans="23:25">
      <c r="W37" s="1"/>
      <c r="X37" s="1"/>
      <c r="Y37" s="2"/>
    </row>
    <row r="38" spans="23:25">
      <c r="W38" s="1"/>
      <c r="X38" s="1"/>
      <c r="Y38" s="2"/>
    </row>
    <row r="39" spans="23:25">
      <c r="W39" s="1"/>
      <c r="X39" s="1"/>
      <c r="Y39" s="2"/>
    </row>
    <row r="40" spans="23:25">
      <c r="W40" s="1"/>
      <c r="X40" s="1"/>
      <c r="Y40" s="2"/>
    </row>
    <row r="41" spans="23:25">
      <c r="W41" s="1"/>
      <c r="X41" s="1"/>
      <c r="Y41" s="2"/>
    </row>
    <row r="42" spans="23:25">
      <c r="W42" s="1"/>
      <c r="X42" s="1"/>
      <c r="Y42" s="2"/>
    </row>
    <row r="43" spans="23:25">
      <c r="W43" s="1"/>
      <c r="X43" s="1"/>
      <c r="Y43" s="2"/>
    </row>
    <row r="44" spans="23:25">
      <c r="W44" s="1"/>
      <c r="X44" s="1"/>
      <c r="Y44" s="2"/>
    </row>
    <row r="45" spans="23:25">
      <c r="W45" s="1"/>
      <c r="X45" s="1"/>
      <c r="Y45" s="2"/>
    </row>
    <row r="46" spans="23:25">
      <c r="W46" s="1"/>
      <c r="X46" s="1"/>
      <c r="Y46" s="2"/>
    </row>
    <row r="47" spans="23:25">
      <c r="W47" s="1"/>
      <c r="X47" s="1"/>
      <c r="Y47" s="2"/>
    </row>
    <row r="48" spans="23:25">
      <c r="W48" s="1"/>
      <c r="X48" s="1"/>
      <c r="Y48" s="2"/>
    </row>
    <row r="49" spans="23:25">
      <c r="W49" s="1"/>
      <c r="X49" s="1"/>
      <c r="Y49" s="2"/>
    </row>
    <row r="50" spans="23:25">
      <c r="W50" s="1"/>
      <c r="X50" s="1"/>
      <c r="Y50" s="2"/>
    </row>
    <row r="51" spans="23:25">
      <c r="W51" s="1"/>
      <c r="X51" s="1"/>
      <c r="Y51" s="2"/>
    </row>
    <row r="52" spans="23:25">
      <c r="W52" s="1"/>
      <c r="X52" s="1"/>
      <c r="Y52" s="2"/>
    </row>
    <row r="53" spans="23:25">
      <c r="W53" s="1"/>
      <c r="X53" s="1"/>
      <c r="Y53" s="2"/>
    </row>
    <row r="54" spans="23:25">
      <c r="W54" s="1"/>
      <c r="X54" s="1"/>
      <c r="Y54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4"/>
  <sheetViews>
    <sheetView topLeftCell="G1" workbookViewId="0">
      <selection activeCell="J3" sqref="J3"/>
    </sheetView>
  </sheetViews>
  <sheetFormatPr baseColWidth="10" defaultColWidth="8.83203125" defaultRowHeight="14" x14ac:dyDescent="0"/>
  <cols>
    <col min="1" max="1" width="7.83203125" customWidth="1"/>
    <col min="2" max="2" width="28.1640625" customWidth="1"/>
    <col min="3" max="3" width="12" customWidth="1"/>
    <col min="4" max="4" width="27.83203125" bestFit="1" customWidth="1"/>
    <col min="5" max="5" width="28.1640625" bestFit="1" customWidth="1"/>
    <col min="6" max="6" width="19.33203125" bestFit="1" customWidth="1"/>
    <col min="7" max="7" width="20.83203125" bestFit="1" customWidth="1"/>
    <col min="8" max="8" width="21.1640625" bestFit="1" customWidth="1"/>
    <col min="9" max="9" width="21.1640625" customWidth="1"/>
    <col min="10" max="10" width="23.1640625" bestFit="1" customWidth="1"/>
    <col min="11" max="11" width="23.5" bestFit="1" customWidth="1"/>
    <col min="12" max="13" width="23.5" customWidth="1"/>
    <col min="14" max="14" width="15.1640625" customWidth="1"/>
    <col min="15" max="15" width="22" bestFit="1" customWidth="1"/>
    <col min="16" max="16" width="22.33203125" bestFit="1" customWidth="1"/>
    <col min="17" max="17" width="22.33203125" customWidth="1"/>
    <col min="19" max="19" width="17" bestFit="1" customWidth="1"/>
    <col min="20" max="20" width="17.5" bestFit="1" customWidth="1"/>
    <col min="21" max="22" width="17.5" customWidth="1"/>
    <col min="23" max="23" width="22" bestFit="1" customWidth="1"/>
    <col min="24" max="24" width="22.33203125" bestFit="1" customWidth="1"/>
    <col min="25" max="25" width="22.33203125" customWidth="1"/>
    <col min="26" max="26" width="24.83203125" customWidth="1"/>
    <col min="28" max="28" width="24" bestFit="1" customWidth="1"/>
    <col min="29" max="29" width="24.33203125" bestFit="1" customWidth="1"/>
    <col min="30" max="31" width="24.33203125" customWidth="1"/>
    <col min="32" max="32" width="36.33203125" bestFit="1" customWidth="1"/>
    <col min="33" max="33" width="36.5" bestFit="1" customWidth="1"/>
    <col min="34" max="34" width="36.5" customWidth="1"/>
    <col min="35" max="35" width="18.33203125" customWidth="1"/>
    <col min="37" max="37" width="33" bestFit="1" customWidth="1"/>
    <col min="38" max="38" width="33.33203125" bestFit="1" customWidth="1"/>
    <col min="39" max="39" width="23.83203125" customWidth="1"/>
    <col min="40" max="40" width="24.6640625" customWidth="1"/>
    <col min="41" max="41" width="22.33203125" customWidth="1"/>
    <col min="42" max="42" width="15.33203125" customWidth="1"/>
    <col min="43" max="43" width="34.1640625" customWidth="1"/>
    <col min="45" max="45" width="23.5" bestFit="1" customWidth="1"/>
    <col min="46" max="46" width="23.83203125" bestFit="1" customWidth="1"/>
    <col min="47" max="47" width="23.83203125" customWidth="1"/>
    <col min="49" max="49" width="35.83203125" bestFit="1" customWidth="1"/>
    <col min="50" max="50" width="36.1640625" bestFit="1" customWidth="1"/>
    <col min="51" max="51" width="20" bestFit="1" customWidth="1"/>
    <col min="53" max="53" width="31.33203125" bestFit="1" customWidth="1"/>
    <col min="54" max="54" width="31.5" bestFit="1" customWidth="1"/>
    <col min="55" max="55" width="31.5" customWidth="1"/>
    <col min="56" max="56" width="13.5" customWidth="1"/>
    <col min="57" max="57" width="22" bestFit="1" customWidth="1"/>
    <col min="58" max="58" width="22.33203125" bestFit="1" customWidth="1"/>
    <col min="59" max="59" width="25.83203125" bestFit="1" customWidth="1"/>
    <col min="60" max="60" width="11.33203125" customWidth="1"/>
  </cols>
  <sheetData>
    <row r="1" spans="1:59" s="4" customFormat="1">
      <c r="A1" t="s">
        <v>28</v>
      </c>
      <c r="B1" s="4" t="s">
        <v>5</v>
      </c>
      <c r="D1" s="4" t="s">
        <v>59</v>
      </c>
      <c r="E1" s="4" t="s">
        <v>57</v>
      </c>
      <c r="F1" s="4" t="s">
        <v>123</v>
      </c>
      <c r="G1" t="s">
        <v>86</v>
      </c>
      <c r="H1" t="s">
        <v>85</v>
      </c>
      <c r="I1"/>
      <c r="J1" t="s">
        <v>39</v>
      </c>
      <c r="K1" t="s">
        <v>38</v>
      </c>
      <c r="L1" s="3" t="s">
        <v>108</v>
      </c>
      <c r="M1" s="3" t="s">
        <v>124</v>
      </c>
      <c r="O1" t="s">
        <v>23</v>
      </c>
      <c r="P1" t="s">
        <v>22</v>
      </c>
      <c r="Q1" s="3" t="s">
        <v>125</v>
      </c>
      <c r="S1" t="s">
        <v>35</v>
      </c>
      <c r="T1" t="s">
        <v>34</v>
      </c>
      <c r="U1" s="3" t="s">
        <v>126</v>
      </c>
      <c r="V1"/>
      <c r="W1" t="s">
        <v>27</v>
      </c>
      <c r="X1" t="s">
        <v>26</v>
      </c>
      <c r="Y1" s="3" t="s">
        <v>109</v>
      </c>
      <c r="Z1" t="s">
        <v>110</v>
      </c>
      <c r="AB1" t="s">
        <v>100</v>
      </c>
      <c r="AC1" t="s">
        <v>98</v>
      </c>
      <c r="AD1" s="3" t="s">
        <v>127</v>
      </c>
      <c r="AE1"/>
      <c r="AF1" t="s">
        <v>75</v>
      </c>
      <c r="AG1" t="s">
        <v>73</v>
      </c>
      <c r="AH1" s="3" t="s">
        <v>128</v>
      </c>
      <c r="AI1" s="3"/>
      <c r="AK1" t="s">
        <v>63</v>
      </c>
      <c r="AL1" t="s">
        <v>61</v>
      </c>
      <c r="AM1" s="3" t="s">
        <v>111</v>
      </c>
      <c r="AO1" t="s">
        <v>67</v>
      </c>
      <c r="AP1" t="s">
        <v>65</v>
      </c>
      <c r="AQ1" s="3" t="s">
        <v>112</v>
      </c>
      <c r="AS1" t="s">
        <v>93</v>
      </c>
      <c r="AT1" t="s">
        <v>91</v>
      </c>
      <c r="AU1" s="3" t="s">
        <v>113</v>
      </c>
      <c r="AW1" t="s">
        <v>71</v>
      </c>
      <c r="AX1" t="s">
        <v>69</v>
      </c>
      <c r="AY1" s="3" t="s">
        <v>114</v>
      </c>
      <c r="BA1" t="s">
        <v>79</v>
      </c>
      <c r="BB1" t="s">
        <v>77</v>
      </c>
      <c r="BC1" s="3" t="s">
        <v>115</v>
      </c>
      <c r="BD1"/>
      <c r="BE1" t="s">
        <v>55</v>
      </c>
      <c r="BF1" t="s">
        <v>54</v>
      </c>
      <c r="BG1" t="s">
        <v>116</v>
      </c>
    </row>
    <row r="2" spans="1:59">
      <c r="A2" t="str">
        <f>'raw data'!CA2</f>
        <v>-$</v>
      </c>
      <c r="B2">
        <f>'raw data'!I2</f>
        <v>28682</v>
      </c>
      <c r="D2">
        <f>'raw data'!AL2</f>
        <v>28689</v>
      </c>
      <c r="E2">
        <f>'raw data'!AJ2</f>
        <v>32681</v>
      </c>
      <c r="F2">
        <f>(J2-D2)</f>
        <v>4011</v>
      </c>
      <c r="G2">
        <f>'raw data'!BZ2</f>
        <v>39237</v>
      </c>
      <c r="H2">
        <f>'raw data'!BX2</f>
        <v>43731</v>
      </c>
      <c r="J2">
        <f>'raw data'!DE2</f>
        <v>32700</v>
      </c>
      <c r="K2">
        <f>'raw data'!DC2</f>
        <v>33181</v>
      </c>
      <c r="L2" s="5">
        <f>(K2-E2)</f>
        <v>500</v>
      </c>
      <c r="M2">
        <f>(O2-J2)</f>
        <v>486</v>
      </c>
      <c r="O2">
        <f>'raw data'!BN2</f>
        <v>33186</v>
      </c>
      <c r="P2">
        <f>'raw data'!BL2</f>
        <v>35431</v>
      </c>
      <c r="Q2">
        <f>(S2-O2)</f>
        <v>2247</v>
      </c>
      <c r="S2">
        <f>'raw data'!CY2</f>
        <v>35433</v>
      </c>
      <c r="T2">
        <f>'raw data'!CW2</f>
        <v>35581</v>
      </c>
      <c r="U2">
        <f>(W2-S2)</f>
        <v>159</v>
      </c>
      <c r="W2">
        <f>'raw data'!BT2</f>
        <v>35592</v>
      </c>
      <c r="X2">
        <f>'raw data'!BR2</f>
        <v>37981</v>
      </c>
      <c r="Y2">
        <f t="shared" ref="Y2" si="0">(T2-X2)</f>
        <v>-2400</v>
      </c>
      <c r="Z2">
        <f>(W2-AK2)</f>
        <v>35592</v>
      </c>
      <c r="AB2">
        <f>'raw data'!CS2</f>
        <v>0</v>
      </c>
      <c r="AC2">
        <f>'raw data'!CQ2</f>
        <v>0</v>
      </c>
      <c r="AD2">
        <f>(G2-AB2)</f>
        <v>39237</v>
      </c>
      <c r="AE2" t="str">
        <f>IF(AND(AD2&lt;1300, A2="+$"), AD2,"")</f>
        <v/>
      </c>
      <c r="AF2">
        <f>'raw data'!BF2</f>
        <v>0</v>
      </c>
      <c r="AG2">
        <f>'raw data'!BD2</f>
        <v>0</v>
      </c>
      <c r="AH2">
        <f>(G2-AF2)</f>
        <v>39237</v>
      </c>
      <c r="AI2" t="str">
        <f>IF(AND(AH2&lt;1300, A2="+$"), AH2,"")</f>
        <v/>
      </c>
      <c r="AK2">
        <f>'raw data'!AT2</f>
        <v>0</v>
      </c>
      <c r="AL2">
        <f>'raw data'!AR2</f>
        <v>0</v>
      </c>
      <c r="AM2">
        <f>(G2-AK2)</f>
        <v>39237</v>
      </c>
      <c r="AN2" t="str">
        <f>(IF(AND(AM2&lt;1300,A2="0$"),AM2,""))</f>
        <v/>
      </c>
      <c r="AO2">
        <f>'raw data'!AX2</f>
        <v>0</v>
      </c>
      <c r="AP2">
        <f>'raw data'!AV2</f>
        <v>0</v>
      </c>
      <c r="AQ2">
        <f>(G2-AO2)</f>
        <v>39237</v>
      </c>
      <c r="AR2" t="str">
        <f>(IF(AND(AQ2&lt;1300,A2="0$"),AQ2,""))</f>
        <v/>
      </c>
      <c r="AS2">
        <f>'raw data'!CK2</f>
        <v>38000</v>
      </c>
      <c r="AT2">
        <f>'raw data'!CI2</f>
        <v>39231</v>
      </c>
      <c r="AU2">
        <f>(G2-AS2)</f>
        <v>1237</v>
      </c>
      <c r="AV2">
        <f>IF(AND(AU2&lt;1300, A2="-$"), AU2,"")</f>
        <v>1237</v>
      </c>
      <c r="AW2">
        <f>'raw data'!BB2</f>
        <v>0</v>
      </c>
      <c r="AX2">
        <f>'raw data'!AZ2</f>
        <v>0</v>
      </c>
      <c r="AY2">
        <f>(G2-AW2)</f>
        <v>39237</v>
      </c>
      <c r="AZ2" t="str">
        <f>IF(AND(AY2&lt;1300, A2="-$"), AY2,"")</f>
        <v/>
      </c>
      <c r="BA2">
        <f>'raw data'!BJ2</f>
        <v>0</v>
      </c>
      <c r="BB2">
        <f>'raw data'!BH2</f>
        <v>0</v>
      </c>
      <c r="BC2">
        <f>(G2-BA2)</f>
        <v>39237</v>
      </c>
      <c r="BD2" t="str">
        <f>IF(AND(BC2&lt;1300), BC2,"")</f>
        <v/>
      </c>
      <c r="BE2">
        <f>'raw data'!AH2</f>
        <v>293896</v>
      </c>
      <c r="BF2">
        <f>'raw data'!AG2</f>
        <v>299881</v>
      </c>
    </row>
    <row r="3" spans="1:59">
      <c r="A3" t="str">
        <f>'raw data'!CA3</f>
        <v>+$</v>
      </c>
      <c r="B3">
        <f>'raw data'!I3</f>
        <v>28682</v>
      </c>
      <c r="D3">
        <f>'raw data'!AL3</f>
        <v>28689</v>
      </c>
      <c r="E3">
        <f>'raw data'!AJ3</f>
        <v>32681</v>
      </c>
      <c r="F3">
        <f t="shared" ref="F3:F25" si="1">(J3-D3)</f>
        <v>15061</v>
      </c>
      <c r="G3">
        <f>'raw data'!BZ3</f>
        <v>50286</v>
      </c>
      <c r="H3">
        <f>'raw data'!BX3</f>
        <v>54281</v>
      </c>
      <c r="J3">
        <f>'raw data'!DE3</f>
        <v>43750</v>
      </c>
      <c r="K3">
        <f>'raw data'!DC3</f>
        <v>44231</v>
      </c>
      <c r="L3" s="5">
        <f t="shared" ref="L3:L25" si="2">(K3-E3)</f>
        <v>11550</v>
      </c>
      <c r="M3">
        <f t="shared" ref="M3:M25" si="3">(O3-J3)</f>
        <v>485</v>
      </c>
      <c r="O3">
        <f>'raw data'!BN3</f>
        <v>44235</v>
      </c>
      <c r="P3">
        <f>'raw data'!BL3</f>
        <v>46481</v>
      </c>
      <c r="Q3">
        <f t="shared" ref="Q3:Q25" si="4">(S3-O3)</f>
        <v>2248</v>
      </c>
      <c r="S3">
        <f>'raw data'!CY3</f>
        <v>46483</v>
      </c>
      <c r="T3">
        <f>'raw data'!CW3</f>
        <v>46631</v>
      </c>
      <c r="U3">
        <f t="shared" ref="U3:U25" si="5">(W3-S3)</f>
        <v>159</v>
      </c>
      <c r="W3">
        <f>'raw data'!BT3</f>
        <v>46642</v>
      </c>
      <c r="X3">
        <f>'raw data'!BR3</f>
        <v>49031</v>
      </c>
      <c r="Y3">
        <f t="shared" ref="Y3:Y25" si="6">(T3-X3)</f>
        <v>-2400</v>
      </c>
      <c r="Z3">
        <f t="shared" ref="Z3:Z25" si="7">(W3-AK3)</f>
        <v>46642</v>
      </c>
      <c r="AB3">
        <f>'raw data'!CS3</f>
        <v>49049</v>
      </c>
      <c r="AC3">
        <f>'raw data'!CQ3</f>
        <v>50281</v>
      </c>
      <c r="AD3">
        <f t="shared" ref="AD3:AD25" si="8">(G3-AB3)</f>
        <v>1237</v>
      </c>
      <c r="AE3">
        <f t="shared" ref="AE3:AE25" si="9">IF(AND(AD3&lt;1300, A3="+$"), AD3,"")</f>
        <v>1237</v>
      </c>
      <c r="AF3">
        <f>'raw data'!BF3</f>
        <v>0</v>
      </c>
      <c r="AG3">
        <f>'raw data'!BD3</f>
        <v>0</v>
      </c>
      <c r="AH3">
        <f t="shared" ref="AH3:AH25" si="10">(G3-AF3)</f>
        <v>50286</v>
      </c>
      <c r="AI3" t="str">
        <f t="shared" ref="AI3:AI25" si="11">IF(AND(AH3&lt;1300, A3="+$"), AH3,"")</f>
        <v/>
      </c>
      <c r="AK3">
        <f>'raw data'!AT3</f>
        <v>0</v>
      </c>
      <c r="AL3">
        <f>'raw data'!AR3</f>
        <v>0</v>
      </c>
      <c r="AM3">
        <f t="shared" ref="AM3:AM25" si="12">(G3-AK3)</f>
        <v>50286</v>
      </c>
      <c r="AN3" t="str">
        <f t="shared" ref="AN3:AN25" si="13">(IF(AND(AM3&lt;1300,A3="0$"),AM3,""))</f>
        <v/>
      </c>
      <c r="AO3">
        <f>'raw data'!AX3</f>
        <v>0</v>
      </c>
      <c r="AP3">
        <f>'raw data'!AV3</f>
        <v>0</v>
      </c>
      <c r="AQ3">
        <f t="shared" ref="AQ3:AQ25" si="14">(G3-AO3)</f>
        <v>50286</v>
      </c>
      <c r="AR3" t="str">
        <f t="shared" ref="AR3:AR25" si="15">(IF(AND(AQ3&lt;1300,A3="0$"),AQ3,""))</f>
        <v/>
      </c>
      <c r="AS3">
        <f>'raw data'!CK3</f>
        <v>38000</v>
      </c>
      <c r="AT3">
        <f>'raw data'!CI3</f>
        <v>39231</v>
      </c>
      <c r="AU3">
        <f t="shared" ref="AU3:AU25" si="16">(G3-AS3)</f>
        <v>12286</v>
      </c>
      <c r="AV3" t="str">
        <f t="shared" ref="AV3:AV25" si="17">IF(AND(AU3&lt;1300, A3="-$"), AU3,"")</f>
        <v/>
      </c>
      <c r="AW3">
        <f>'raw data'!BB3</f>
        <v>0</v>
      </c>
      <c r="AX3">
        <f>'raw data'!AZ3</f>
        <v>0</v>
      </c>
      <c r="AY3">
        <f t="shared" ref="AY3:AY25" si="18">(G3-AW3)</f>
        <v>50286</v>
      </c>
      <c r="AZ3" t="str">
        <f t="shared" ref="AZ3:AZ25" si="19">IF(AND(AY3&lt;1300, A3="-$"), AY3,"")</f>
        <v/>
      </c>
      <c r="BA3">
        <f>'raw data'!BJ3</f>
        <v>0</v>
      </c>
      <c r="BB3">
        <f>'raw data'!BH3</f>
        <v>0</v>
      </c>
      <c r="BC3">
        <f t="shared" ref="BC3:BC25" si="20">(G3-BA3)</f>
        <v>50286</v>
      </c>
      <c r="BD3" t="str">
        <f t="shared" ref="BD3:BD25" si="21">IF(AND(BC3&lt;1300), BC3,"")</f>
        <v/>
      </c>
      <c r="BE3">
        <f>'raw data'!AH3</f>
        <v>293896</v>
      </c>
      <c r="BF3">
        <f>'raw data'!AG3</f>
        <v>299881</v>
      </c>
    </row>
    <row r="4" spans="1:59">
      <c r="A4" t="str">
        <f>'raw data'!CA4</f>
        <v>0$</v>
      </c>
      <c r="B4">
        <f>'raw data'!I4</f>
        <v>28682</v>
      </c>
      <c r="D4">
        <f>'raw data'!AL4</f>
        <v>28689</v>
      </c>
      <c r="E4">
        <f>'raw data'!AJ4</f>
        <v>32681</v>
      </c>
      <c r="F4">
        <f t="shared" si="1"/>
        <v>25609</v>
      </c>
      <c r="G4">
        <f>'raw data'!BZ4</f>
        <v>61838</v>
      </c>
      <c r="H4">
        <f>'raw data'!BX4</f>
        <v>65331</v>
      </c>
      <c r="J4">
        <f>'raw data'!DE4</f>
        <v>54298</v>
      </c>
      <c r="K4">
        <f>'raw data'!DC4</f>
        <v>54781</v>
      </c>
      <c r="L4" s="5">
        <f t="shared" si="2"/>
        <v>22100</v>
      </c>
      <c r="M4">
        <f t="shared" si="3"/>
        <v>502</v>
      </c>
      <c r="O4">
        <f>'raw data'!BN4</f>
        <v>54800</v>
      </c>
      <c r="P4">
        <f>'raw data'!BL4</f>
        <v>57031</v>
      </c>
      <c r="Q4">
        <f t="shared" si="4"/>
        <v>2233</v>
      </c>
      <c r="S4">
        <f>'raw data'!CY4</f>
        <v>57033</v>
      </c>
      <c r="T4">
        <f>'raw data'!CW4</f>
        <v>57181</v>
      </c>
      <c r="U4">
        <f t="shared" si="5"/>
        <v>157</v>
      </c>
      <c r="W4">
        <f>'raw data'!BT4</f>
        <v>57190</v>
      </c>
      <c r="X4">
        <f>'raw data'!BR4</f>
        <v>60581</v>
      </c>
      <c r="Y4">
        <f t="shared" si="6"/>
        <v>-3400</v>
      </c>
      <c r="Z4">
        <f t="shared" si="7"/>
        <v>-3410</v>
      </c>
      <c r="AB4">
        <f>'raw data'!CS4</f>
        <v>49049</v>
      </c>
      <c r="AC4">
        <f>'raw data'!CQ4</f>
        <v>50281</v>
      </c>
      <c r="AD4">
        <f t="shared" si="8"/>
        <v>12789</v>
      </c>
      <c r="AE4" t="str">
        <f t="shared" si="9"/>
        <v/>
      </c>
      <c r="AF4">
        <f>'raw data'!BF4</f>
        <v>0</v>
      </c>
      <c r="AG4">
        <f>'raw data'!BD4</f>
        <v>0</v>
      </c>
      <c r="AH4">
        <f t="shared" si="10"/>
        <v>61838</v>
      </c>
      <c r="AI4" t="str">
        <f t="shared" si="11"/>
        <v/>
      </c>
      <c r="AK4">
        <f>'raw data'!AT4</f>
        <v>60600</v>
      </c>
      <c r="AL4">
        <f>'raw data'!AR4</f>
        <v>61831</v>
      </c>
      <c r="AM4">
        <f t="shared" si="12"/>
        <v>1238</v>
      </c>
      <c r="AN4">
        <f t="shared" si="13"/>
        <v>1238</v>
      </c>
      <c r="AO4">
        <f>'raw data'!AX4</f>
        <v>0</v>
      </c>
      <c r="AP4">
        <f>'raw data'!AV4</f>
        <v>0</v>
      </c>
      <c r="AQ4">
        <f t="shared" si="14"/>
        <v>61838</v>
      </c>
      <c r="AR4" t="str">
        <f t="shared" si="15"/>
        <v/>
      </c>
      <c r="AS4">
        <f>'raw data'!CK4</f>
        <v>38000</v>
      </c>
      <c r="AT4">
        <f>'raw data'!CI4</f>
        <v>39231</v>
      </c>
      <c r="AU4">
        <f t="shared" si="16"/>
        <v>23838</v>
      </c>
      <c r="AV4" t="str">
        <f t="shared" si="17"/>
        <v/>
      </c>
      <c r="AW4">
        <f>'raw data'!BB4</f>
        <v>0</v>
      </c>
      <c r="AX4">
        <f>'raw data'!AZ4</f>
        <v>0</v>
      </c>
      <c r="AY4">
        <f t="shared" si="18"/>
        <v>61838</v>
      </c>
      <c r="AZ4" t="str">
        <f t="shared" si="19"/>
        <v/>
      </c>
      <c r="BA4">
        <f>'raw data'!BJ4</f>
        <v>0</v>
      </c>
      <c r="BB4">
        <f>'raw data'!BH4</f>
        <v>0</v>
      </c>
      <c r="BC4">
        <f t="shared" si="20"/>
        <v>61838</v>
      </c>
      <c r="BD4" t="str">
        <f t="shared" si="21"/>
        <v/>
      </c>
      <c r="BE4">
        <f>'raw data'!AH4</f>
        <v>293896</v>
      </c>
      <c r="BF4">
        <f>'raw data'!AG4</f>
        <v>299881</v>
      </c>
    </row>
    <row r="5" spans="1:59">
      <c r="A5" t="str">
        <f>'raw data'!CA5</f>
        <v>0$</v>
      </c>
      <c r="B5">
        <f>'raw data'!I5</f>
        <v>28682</v>
      </c>
      <c r="D5">
        <f>'raw data'!AL5</f>
        <v>28689</v>
      </c>
      <c r="E5">
        <f>'raw data'!AJ5</f>
        <v>32681</v>
      </c>
      <c r="F5">
        <f t="shared" si="1"/>
        <v>36659</v>
      </c>
      <c r="G5">
        <f>'raw data'!BZ5</f>
        <v>71884</v>
      </c>
      <c r="H5">
        <f>'raw data'!BX5</f>
        <v>76381</v>
      </c>
      <c r="J5">
        <f>'raw data'!DE5</f>
        <v>65348</v>
      </c>
      <c r="K5">
        <f>'raw data'!DC5</f>
        <v>65831</v>
      </c>
      <c r="L5" s="5">
        <f t="shared" si="2"/>
        <v>33150</v>
      </c>
      <c r="M5">
        <f t="shared" si="3"/>
        <v>501</v>
      </c>
      <c r="O5">
        <f>'raw data'!BN5</f>
        <v>65849</v>
      </c>
      <c r="P5">
        <f>'raw data'!BL5</f>
        <v>68081</v>
      </c>
      <c r="Q5">
        <f t="shared" si="4"/>
        <v>2234</v>
      </c>
      <c r="S5">
        <f>'raw data'!CY5</f>
        <v>68083</v>
      </c>
      <c r="T5">
        <f>'raw data'!CW5</f>
        <v>68231</v>
      </c>
      <c r="U5">
        <f t="shared" si="5"/>
        <v>157</v>
      </c>
      <c r="W5">
        <f>'raw data'!BT5</f>
        <v>68240</v>
      </c>
      <c r="X5">
        <f>'raw data'!BR5</f>
        <v>70631</v>
      </c>
      <c r="Y5">
        <f t="shared" si="6"/>
        <v>-2400</v>
      </c>
      <c r="Z5">
        <f t="shared" si="7"/>
        <v>-2407</v>
      </c>
      <c r="AB5">
        <f>'raw data'!CS5</f>
        <v>49049</v>
      </c>
      <c r="AC5">
        <f>'raw data'!CQ5</f>
        <v>50281</v>
      </c>
      <c r="AD5">
        <f t="shared" si="8"/>
        <v>22835</v>
      </c>
      <c r="AE5" t="str">
        <f t="shared" si="9"/>
        <v/>
      </c>
      <c r="AF5">
        <f>'raw data'!BF5</f>
        <v>0</v>
      </c>
      <c r="AG5">
        <f>'raw data'!BD5</f>
        <v>0</v>
      </c>
      <c r="AH5">
        <f t="shared" si="10"/>
        <v>71884</v>
      </c>
      <c r="AI5" t="str">
        <f t="shared" si="11"/>
        <v/>
      </c>
      <c r="AK5">
        <f>'raw data'!AT5</f>
        <v>70647</v>
      </c>
      <c r="AL5">
        <f>'raw data'!AR5</f>
        <v>71881</v>
      </c>
      <c r="AM5">
        <f t="shared" si="12"/>
        <v>1237</v>
      </c>
      <c r="AN5">
        <f t="shared" si="13"/>
        <v>1237</v>
      </c>
      <c r="AO5">
        <f>'raw data'!AX5</f>
        <v>0</v>
      </c>
      <c r="AP5">
        <f>'raw data'!AV5</f>
        <v>0</v>
      </c>
      <c r="AQ5">
        <f t="shared" si="14"/>
        <v>71884</v>
      </c>
      <c r="AR5" t="str">
        <f t="shared" si="15"/>
        <v/>
      </c>
      <c r="AS5">
        <f>'raw data'!CK5</f>
        <v>38000</v>
      </c>
      <c r="AT5">
        <f>'raw data'!CI5</f>
        <v>39231</v>
      </c>
      <c r="AU5">
        <f t="shared" si="16"/>
        <v>33884</v>
      </c>
      <c r="AV5" t="str">
        <f t="shared" si="17"/>
        <v/>
      </c>
      <c r="AW5">
        <f>'raw data'!BB5</f>
        <v>0</v>
      </c>
      <c r="AX5">
        <f>'raw data'!AZ5</f>
        <v>0</v>
      </c>
      <c r="AY5">
        <f t="shared" si="18"/>
        <v>71884</v>
      </c>
      <c r="AZ5" t="str">
        <f t="shared" si="19"/>
        <v/>
      </c>
      <c r="BA5">
        <f>'raw data'!BJ5</f>
        <v>0</v>
      </c>
      <c r="BB5">
        <f>'raw data'!BH5</f>
        <v>0</v>
      </c>
      <c r="BC5">
        <f t="shared" si="20"/>
        <v>71884</v>
      </c>
      <c r="BD5" t="str">
        <f t="shared" si="21"/>
        <v/>
      </c>
      <c r="BE5">
        <f>'raw data'!AH5</f>
        <v>293896</v>
      </c>
      <c r="BF5">
        <f>'raw data'!AG5</f>
        <v>299881</v>
      </c>
    </row>
    <row r="6" spans="1:59">
      <c r="A6" t="str">
        <f>'raw data'!CA6</f>
        <v>-$</v>
      </c>
      <c r="B6">
        <f>'raw data'!I6</f>
        <v>28682</v>
      </c>
      <c r="D6">
        <f>'raw data'!AL6</f>
        <v>28689</v>
      </c>
      <c r="E6">
        <f>'raw data'!AJ6</f>
        <v>32681</v>
      </c>
      <c r="F6">
        <f t="shared" si="1"/>
        <v>47709</v>
      </c>
      <c r="G6">
        <f>'raw data'!BZ6</f>
        <v>83435</v>
      </c>
      <c r="H6">
        <f>'raw data'!BX6</f>
        <v>86931</v>
      </c>
      <c r="J6">
        <f>'raw data'!DE6</f>
        <v>76398</v>
      </c>
      <c r="K6">
        <f>'raw data'!DC6</f>
        <v>76881</v>
      </c>
      <c r="L6" s="5">
        <f t="shared" si="2"/>
        <v>44200</v>
      </c>
      <c r="M6">
        <f t="shared" si="3"/>
        <v>501</v>
      </c>
      <c r="O6">
        <f>'raw data'!BN6</f>
        <v>76899</v>
      </c>
      <c r="P6">
        <f>'raw data'!BL6</f>
        <v>79131</v>
      </c>
      <c r="Q6">
        <f t="shared" si="4"/>
        <v>2234</v>
      </c>
      <c r="S6">
        <f>'raw data'!CY6</f>
        <v>79133</v>
      </c>
      <c r="T6">
        <f>'raw data'!CW6</f>
        <v>79281</v>
      </c>
      <c r="U6">
        <f t="shared" si="5"/>
        <v>156</v>
      </c>
      <c r="W6">
        <f>'raw data'!BT6</f>
        <v>79289</v>
      </c>
      <c r="X6">
        <f>'raw data'!BR6</f>
        <v>82181</v>
      </c>
      <c r="Y6">
        <f t="shared" si="6"/>
        <v>-2900</v>
      </c>
      <c r="Z6">
        <f t="shared" si="7"/>
        <v>8642</v>
      </c>
      <c r="AB6">
        <f>'raw data'!CS6</f>
        <v>49049</v>
      </c>
      <c r="AC6">
        <f>'raw data'!CQ6</f>
        <v>50281</v>
      </c>
      <c r="AD6">
        <f t="shared" si="8"/>
        <v>34386</v>
      </c>
      <c r="AE6" t="str">
        <f t="shared" si="9"/>
        <v/>
      </c>
      <c r="AF6">
        <f>'raw data'!BF6</f>
        <v>0</v>
      </c>
      <c r="AG6">
        <f>'raw data'!BD6</f>
        <v>0</v>
      </c>
      <c r="AH6">
        <f t="shared" si="10"/>
        <v>83435</v>
      </c>
      <c r="AI6" t="str">
        <f t="shared" si="11"/>
        <v/>
      </c>
      <c r="AK6">
        <f>'raw data'!AT6</f>
        <v>70647</v>
      </c>
      <c r="AL6">
        <f>'raw data'!AR6</f>
        <v>71881</v>
      </c>
      <c r="AM6">
        <f t="shared" si="12"/>
        <v>12788</v>
      </c>
      <c r="AN6" t="str">
        <f t="shared" si="13"/>
        <v/>
      </c>
      <c r="AO6">
        <f>'raw data'!AX6</f>
        <v>0</v>
      </c>
      <c r="AP6">
        <f>'raw data'!AV6</f>
        <v>0</v>
      </c>
      <c r="AQ6">
        <f t="shared" si="14"/>
        <v>83435</v>
      </c>
      <c r="AR6" t="str">
        <f t="shared" si="15"/>
        <v/>
      </c>
      <c r="AS6">
        <f>'raw data'!CK6</f>
        <v>38000</v>
      </c>
      <c r="AT6">
        <f>'raw data'!CI6</f>
        <v>39231</v>
      </c>
      <c r="AU6">
        <f t="shared" si="16"/>
        <v>45435</v>
      </c>
      <c r="AV6" t="str">
        <f t="shared" si="17"/>
        <v/>
      </c>
      <c r="AW6">
        <f>'raw data'!BB6</f>
        <v>82198</v>
      </c>
      <c r="AX6">
        <f>'raw data'!AZ6</f>
        <v>83431</v>
      </c>
      <c r="AY6">
        <f t="shared" si="18"/>
        <v>1237</v>
      </c>
      <c r="AZ6">
        <f t="shared" si="19"/>
        <v>1237</v>
      </c>
      <c r="BA6">
        <f>'raw data'!BJ6</f>
        <v>0</v>
      </c>
      <c r="BB6">
        <f>'raw data'!BH6</f>
        <v>0</v>
      </c>
      <c r="BC6">
        <f t="shared" si="20"/>
        <v>83435</v>
      </c>
      <c r="BD6" t="str">
        <f t="shared" si="21"/>
        <v/>
      </c>
      <c r="BE6">
        <f>'raw data'!AH6</f>
        <v>293896</v>
      </c>
      <c r="BF6">
        <f>'raw data'!AG6</f>
        <v>299881</v>
      </c>
    </row>
    <row r="7" spans="1:59">
      <c r="A7" t="str">
        <f>'raw data'!CA7</f>
        <v>-$</v>
      </c>
      <c r="B7">
        <f>'raw data'!I7</f>
        <v>28682</v>
      </c>
      <c r="D7">
        <f>'raw data'!AL7</f>
        <v>28689</v>
      </c>
      <c r="E7">
        <f>'raw data'!AJ7</f>
        <v>32681</v>
      </c>
      <c r="F7">
        <f t="shared" si="1"/>
        <v>58257</v>
      </c>
      <c r="G7">
        <f>'raw data'!BZ7</f>
        <v>93499</v>
      </c>
      <c r="H7">
        <f>'raw data'!BX7</f>
        <v>97981</v>
      </c>
      <c r="J7">
        <f>'raw data'!DE7</f>
        <v>86946</v>
      </c>
      <c r="K7">
        <f>'raw data'!DC7</f>
        <v>87431</v>
      </c>
      <c r="L7" s="5">
        <f t="shared" si="2"/>
        <v>54750</v>
      </c>
      <c r="M7">
        <f t="shared" si="3"/>
        <v>501</v>
      </c>
      <c r="O7">
        <f>'raw data'!BN7</f>
        <v>87447</v>
      </c>
      <c r="P7">
        <f>'raw data'!BL7</f>
        <v>89681</v>
      </c>
      <c r="Q7">
        <f t="shared" si="4"/>
        <v>2236</v>
      </c>
      <c r="S7">
        <f>'raw data'!CY7</f>
        <v>89683</v>
      </c>
      <c r="T7">
        <f>'raw data'!CW7</f>
        <v>89831</v>
      </c>
      <c r="U7">
        <f t="shared" si="5"/>
        <v>155</v>
      </c>
      <c r="W7">
        <f>'raw data'!BT7</f>
        <v>89838</v>
      </c>
      <c r="X7">
        <f>'raw data'!BR7</f>
        <v>92231</v>
      </c>
      <c r="Y7">
        <f t="shared" si="6"/>
        <v>-2400</v>
      </c>
      <c r="Z7">
        <f t="shared" si="7"/>
        <v>19191</v>
      </c>
      <c r="AB7">
        <f>'raw data'!CS7</f>
        <v>49049</v>
      </c>
      <c r="AC7">
        <f>'raw data'!CQ7</f>
        <v>50281</v>
      </c>
      <c r="AD7">
        <f t="shared" si="8"/>
        <v>44450</v>
      </c>
      <c r="AE7" t="str">
        <f t="shared" si="9"/>
        <v/>
      </c>
      <c r="AF7">
        <f>'raw data'!BF7</f>
        <v>0</v>
      </c>
      <c r="AG7">
        <f>'raw data'!BD7</f>
        <v>0</v>
      </c>
      <c r="AH7">
        <f t="shared" si="10"/>
        <v>93499</v>
      </c>
      <c r="AI7" t="str">
        <f t="shared" si="11"/>
        <v/>
      </c>
      <c r="AK7">
        <f>'raw data'!AT7</f>
        <v>70647</v>
      </c>
      <c r="AL7">
        <f>'raw data'!AR7</f>
        <v>71881</v>
      </c>
      <c r="AM7">
        <f t="shared" si="12"/>
        <v>22852</v>
      </c>
      <c r="AN7" t="str">
        <f t="shared" si="13"/>
        <v/>
      </c>
      <c r="AO7">
        <f>'raw data'!AX7</f>
        <v>0</v>
      </c>
      <c r="AP7">
        <f>'raw data'!AV7</f>
        <v>0</v>
      </c>
      <c r="AQ7">
        <f t="shared" si="14"/>
        <v>93499</v>
      </c>
      <c r="AR7" t="str">
        <f t="shared" si="15"/>
        <v/>
      </c>
      <c r="AS7">
        <f>'raw data'!CK7</f>
        <v>38000</v>
      </c>
      <c r="AT7">
        <f>'raw data'!CI7</f>
        <v>39231</v>
      </c>
      <c r="AU7">
        <f t="shared" si="16"/>
        <v>55499</v>
      </c>
      <c r="AV7" t="str">
        <f t="shared" si="17"/>
        <v/>
      </c>
      <c r="AW7">
        <f>'raw data'!BB7</f>
        <v>92245</v>
      </c>
      <c r="AX7">
        <f>'raw data'!AZ7</f>
        <v>93481</v>
      </c>
      <c r="AY7">
        <f t="shared" si="18"/>
        <v>1254</v>
      </c>
      <c r="AZ7">
        <f t="shared" si="19"/>
        <v>1254</v>
      </c>
      <c r="BA7">
        <f>'raw data'!BJ7</f>
        <v>0</v>
      </c>
      <c r="BB7">
        <f>'raw data'!BH7</f>
        <v>0</v>
      </c>
      <c r="BC7">
        <f t="shared" si="20"/>
        <v>93499</v>
      </c>
      <c r="BD7" t="str">
        <f t="shared" si="21"/>
        <v/>
      </c>
      <c r="BE7">
        <f>'raw data'!AH7</f>
        <v>293896</v>
      </c>
      <c r="BF7">
        <f>'raw data'!AG7</f>
        <v>299881</v>
      </c>
    </row>
    <row r="8" spans="1:59">
      <c r="A8" t="str">
        <f>'raw data'!CA8</f>
        <v>0$</v>
      </c>
      <c r="B8">
        <f>'raw data'!I8</f>
        <v>28682</v>
      </c>
      <c r="D8">
        <f>'raw data'!AL8</f>
        <v>28689</v>
      </c>
      <c r="E8">
        <f>'raw data'!AJ8</f>
        <v>32681</v>
      </c>
      <c r="F8">
        <f t="shared" si="1"/>
        <v>69306</v>
      </c>
      <c r="G8">
        <f>'raw data'!BZ8</f>
        <v>105551</v>
      </c>
      <c r="H8">
        <f>'raw data'!BX8</f>
        <v>109031</v>
      </c>
      <c r="J8">
        <f>'raw data'!DE8</f>
        <v>97995</v>
      </c>
      <c r="K8">
        <f>'raw data'!DC8</f>
        <v>98481</v>
      </c>
      <c r="L8" s="5">
        <f t="shared" si="2"/>
        <v>65800</v>
      </c>
      <c r="M8">
        <f t="shared" si="3"/>
        <v>502</v>
      </c>
      <c r="O8">
        <f>'raw data'!BN8</f>
        <v>98497</v>
      </c>
      <c r="P8">
        <f>'raw data'!BL8</f>
        <v>101731</v>
      </c>
      <c r="Q8">
        <f t="shared" si="4"/>
        <v>3236</v>
      </c>
      <c r="S8">
        <f>'raw data'!CY8</f>
        <v>101733</v>
      </c>
      <c r="T8">
        <f>'raw data'!CW8</f>
        <v>101881</v>
      </c>
      <c r="U8">
        <f t="shared" si="5"/>
        <v>157</v>
      </c>
      <c r="W8">
        <f>'raw data'!BT8</f>
        <v>101890</v>
      </c>
      <c r="X8">
        <f>'raw data'!BR8</f>
        <v>104281</v>
      </c>
      <c r="Y8">
        <f t="shared" si="6"/>
        <v>-2400</v>
      </c>
      <c r="Z8">
        <f t="shared" si="7"/>
        <v>31243</v>
      </c>
      <c r="AB8">
        <f>'raw data'!CS8</f>
        <v>49049</v>
      </c>
      <c r="AC8">
        <f>'raw data'!CQ8</f>
        <v>50281</v>
      </c>
      <c r="AD8">
        <f t="shared" si="8"/>
        <v>56502</v>
      </c>
      <c r="AE8" t="str">
        <f t="shared" si="9"/>
        <v/>
      </c>
      <c r="AF8">
        <f>'raw data'!BF8</f>
        <v>0</v>
      </c>
      <c r="AG8">
        <f>'raw data'!BD8</f>
        <v>0</v>
      </c>
      <c r="AH8">
        <f t="shared" si="10"/>
        <v>105551</v>
      </c>
      <c r="AI8" t="str">
        <f t="shared" si="11"/>
        <v/>
      </c>
      <c r="AK8">
        <f>'raw data'!AT8</f>
        <v>70647</v>
      </c>
      <c r="AL8">
        <f>'raw data'!AR8</f>
        <v>71881</v>
      </c>
      <c r="AM8">
        <f t="shared" si="12"/>
        <v>34904</v>
      </c>
      <c r="AN8" t="str">
        <f t="shared" si="13"/>
        <v/>
      </c>
      <c r="AO8">
        <f>'raw data'!AX8</f>
        <v>0</v>
      </c>
      <c r="AP8">
        <f>'raw data'!AV8</f>
        <v>0</v>
      </c>
      <c r="AQ8">
        <f t="shared" si="14"/>
        <v>105551</v>
      </c>
      <c r="AR8" t="str">
        <f t="shared" si="15"/>
        <v/>
      </c>
      <c r="AS8">
        <f>'raw data'!CK8</f>
        <v>38000</v>
      </c>
      <c r="AT8">
        <f>'raw data'!CI8</f>
        <v>39231</v>
      </c>
      <c r="AU8">
        <f t="shared" si="16"/>
        <v>67551</v>
      </c>
      <c r="AV8" t="str">
        <f t="shared" si="17"/>
        <v/>
      </c>
      <c r="AW8">
        <f>'raw data'!BB8</f>
        <v>92245</v>
      </c>
      <c r="AX8">
        <f>'raw data'!AZ8</f>
        <v>93481</v>
      </c>
      <c r="AY8">
        <f t="shared" si="18"/>
        <v>13306</v>
      </c>
      <c r="AZ8" t="str">
        <f t="shared" si="19"/>
        <v/>
      </c>
      <c r="BA8">
        <f>'raw data'!BJ8</f>
        <v>104297</v>
      </c>
      <c r="BB8">
        <f>'raw data'!BH8</f>
        <v>105531</v>
      </c>
      <c r="BC8">
        <f t="shared" si="20"/>
        <v>1254</v>
      </c>
      <c r="BD8">
        <f t="shared" si="21"/>
        <v>1254</v>
      </c>
      <c r="BE8">
        <f>'raw data'!AH8</f>
        <v>293896</v>
      </c>
      <c r="BF8">
        <f>'raw data'!AG8</f>
        <v>299881</v>
      </c>
    </row>
    <row r="9" spans="1:59">
      <c r="A9" t="str">
        <f>'raw data'!CA9</f>
        <v>0$</v>
      </c>
      <c r="B9">
        <f>'raw data'!I9</f>
        <v>28682</v>
      </c>
      <c r="D9">
        <f>'raw data'!AL9</f>
        <v>28689</v>
      </c>
      <c r="E9">
        <f>'raw data'!AJ9</f>
        <v>32681</v>
      </c>
      <c r="F9">
        <f t="shared" si="1"/>
        <v>80356</v>
      </c>
      <c r="G9">
        <f>'raw data'!BZ9</f>
        <v>116585</v>
      </c>
      <c r="H9">
        <f>'raw data'!BX9</f>
        <v>119581</v>
      </c>
      <c r="J9">
        <f>'raw data'!DE9</f>
        <v>109045</v>
      </c>
      <c r="K9">
        <f>'raw data'!DC9</f>
        <v>109531</v>
      </c>
      <c r="L9" s="5">
        <f t="shared" si="2"/>
        <v>76850</v>
      </c>
      <c r="M9">
        <f t="shared" si="3"/>
        <v>501</v>
      </c>
      <c r="O9">
        <f>'raw data'!BN9</f>
        <v>109546</v>
      </c>
      <c r="P9">
        <f>'raw data'!BL9</f>
        <v>112281</v>
      </c>
      <c r="Q9">
        <f t="shared" si="4"/>
        <v>2737</v>
      </c>
      <c r="S9">
        <f>'raw data'!CY9</f>
        <v>112283</v>
      </c>
      <c r="T9">
        <f>'raw data'!CW9</f>
        <v>112431</v>
      </c>
      <c r="U9">
        <f t="shared" si="5"/>
        <v>155</v>
      </c>
      <c r="W9">
        <f>'raw data'!BT9</f>
        <v>112438</v>
      </c>
      <c r="X9">
        <f>'raw data'!BR9</f>
        <v>115331</v>
      </c>
      <c r="Y9">
        <f t="shared" si="6"/>
        <v>-2900</v>
      </c>
      <c r="Z9">
        <f t="shared" si="7"/>
        <v>-2909</v>
      </c>
      <c r="AB9">
        <f>'raw data'!CS9</f>
        <v>49049</v>
      </c>
      <c r="AC9">
        <f>'raw data'!CQ9</f>
        <v>50281</v>
      </c>
      <c r="AD9">
        <f t="shared" si="8"/>
        <v>67536</v>
      </c>
      <c r="AE9" t="str">
        <f t="shared" si="9"/>
        <v/>
      </c>
      <c r="AF9">
        <f>'raw data'!BF9</f>
        <v>0</v>
      </c>
      <c r="AG9">
        <f>'raw data'!BD9</f>
        <v>0</v>
      </c>
      <c r="AH9">
        <f t="shared" si="10"/>
        <v>116585</v>
      </c>
      <c r="AI9" t="str">
        <f t="shared" si="11"/>
        <v/>
      </c>
      <c r="AK9">
        <f>'raw data'!AT9</f>
        <v>115347</v>
      </c>
      <c r="AL9">
        <f>'raw data'!AR9</f>
        <v>116581</v>
      </c>
      <c r="AM9">
        <f t="shared" si="12"/>
        <v>1238</v>
      </c>
      <c r="AN9">
        <f t="shared" si="13"/>
        <v>1238</v>
      </c>
      <c r="AO9">
        <f>'raw data'!AX9</f>
        <v>0</v>
      </c>
      <c r="AP9">
        <f>'raw data'!AV9</f>
        <v>0</v>
      </c>
      <c r="AQ9">
        <f t="shared" si="14"/>
        <v>116585</v>
      </c>
      <c r="AR9" t="str">
        <f t="shared" si="15"/>
        <v/>
      </c>
      <c r="AS9">
        <f>'raw data'!CK9</f>
        <v>38000</v>
      </c>
      <c r="AT9">
        <f>'raw data'!CI9</f>
        <v>39231</v>
      </c>
      <c r="AU9">
        <f t="shared" si="16"/>
        <v>78585</v>
      </c>
      <c r="AV9" t="str">
        <f t="shared" si="17"/>
        <v/>
      </c>
      <c r="AW9">
        <f>'raw data'!BB9</f>
        <v>92245</v>
      </c>
      <c r="AX9">
        <f>'raw data'!AZ9</f>
        <v>93481</v>
      </c>
      <c r="AY9">
        <f t="shared" si="18"/>
        <v>24340</v>
      </c>
      <c r="AZ9" t="str">
        <f t="shared" si="19"/>
        <v/>
      </c>
      <c r="BA9">
        <f>'raw data'!BJ9</f>
        <v>104297</v>
      </c>
      <c r="BB9">
        <f>'raw data'!BH9</f>
        <v>105531</v>
      </c>
      <c r="BC9">
        <f t="shared" si="20"/>
        <v>12288</v>
      </c>
      <c r="BD9" t="str">
        <f t="shared" si="21"/>
        <v/>
      </c>
      <c r="BE9">
        <f>'raw data'!AH9</f>
        <v>293896</v>
      </c>
      <c r="BF9">
        <f>'raw data'!AG9</f>
        <v>299881</v>
      </c>
    </row>
    <row r="10" spans="1:59">
      <c r="A10" t="str">
        <f>'raw data'!CA10</f>
        <v>0$</v>
      </c>
      <c r="B10">
        <f>'raw data'!I10</f>
        <v>28682</v>
      </c>
      <c r="D10">
        <f>'raw data'!AL10</f>
        <v>28689</v>
      </c>
      <c r="E10">
        <f>'raw data'!AJ10</f>
        <v>32681</v>
      </c>
      <c r="F10">
        <f t="shared" si="1"/>
        <v>90904</v>
      </c>
      <c r="G10">
        <f>'raw data'!BZ10</f>
        <v>126146</v>
      </c>
      <c r="H10">
        <f>'raw data'!BX10</f>
        <v>130631</v>
      </c>
      <c r="J10">
        <f>'raw data'!DE10</f>
        <v>119593</v>
      </c>
      <c r="K10">
        <f>'raw data'!DC10</f>
        <v>120081</v>
      </c>
      <c r="L10" s="5">
        <f t="shared" si="2"/>
        <v>87400</v>
      </c>
      <c r="M10">
        <f t="shared" si="3"/>
        <v>502</v>
      </c>
      <c r="O10">
        <f>'raw data'!BN10</f>
        <v>120095</v>
      </c>
      <c r="P10">
        <f>'raw data'!BL10</f>
        <v>122331</v>
      </c>
      <c r="Q10">
        <f t="shared" si="4"/>
        <v>2238</v>
      </c>
      <c r="S10">
        <f>'raw data'!CY10</f>
        <v>122333</v>
      </c>
      <c r="T10">
        <f>'raw data'!CW10</f>
        <v>122481</v>
      </c>
      <c r="U10">
        <f t="shared" si="5"/>
        <v>169</v>
      </c>
      <c r="W10">
        <f>'raw data'!BT10</f>
        <v>122502</v>
      </c>
      <c r="X10">
        <f>'raw data'!BR10</f>
        <v>124881</v>
      </c>
      <c r="Y10">
        <f t="shared" si="6"/>
        <v>-2400</v>
      </c>
      <c r="Z10">
        <f t="shared" si="7"/>
        <v>-2390</v>
      </c>
      <c r="AB10">
        <f>'raw data'!CS10</f>
        <v>49049</v>
      </c>
      <c r="AC10">
        <f>'raw data'!CQ10</f>
        <v>50281</v>
      </c>
      <c r="AD10">
        <f t="shared" si="8"/>
        <v>77097</v>
      </c>
      <c r="AE10" t="str">
        <f t="shared" si="9"/>
        <v/>
      </c>
      <c r="AF10">
        <f>'raw data'!BF10</f>
        <v>0</v>
      </c>
      <c r="AG10">
        <f>'raw data'!BD10</f>
        <v>0</v>
      </c>
      <c r="AH10">
        <f t="shared" si="10"/>
        <v>126146</v>
      </c>
      <c r="AI10" t="str">
        <f t="shared" si="11"/>
        <v/>
      </c>
      <c r="AK10">
        <f>'raw data'!AT10</f>
        <v>124892</v>
      </c>
      <c r="AL10">
        <f>'raw data'!AR10</f>
        <v>126131</v>
      </c>
      <c r="AM10">
        <f t="shared" si="12"/>
        <v>1254</v>
      </c>
      <c r="AN10">
        <f t="shared" si="13"/>
        <v>1254</v>
      </c>
      <c r="AO10">
        <f>'raw data'!AX10</f>
        <v>0</v>
      </c>
      <c r="AP10">
        <f>'raw data'!AV10</f>
        <v>0</v>
      </c>
      <c r="AQ10">
        <f t="shared" si="14"/>
        <v>126146</v>
      </c>
      <c r="AR10" t="str">
        <f t="shared" si="15"/>
        <v/>
      </c>
      <c r="AS10">
        <f>'raw data'!CK10</f>
        <v>38000</v>
      </c>
      <c r="AT10">
        <f>'raw data'!CI10</f>
        <v>39231</v>
      </c>
      <c r="AU10">
        <f t="shared" si="16"/>
        <v>88146</v>
      </c>
      <c r="AV10" t="str">
        <f t="shared" si="17"/>
        <v/>
      </c>
      <c r="AW10">
        <f>'raw data'!BB10</f>
        <v>92245</v>
      </c>
      <c r="AX10">
        <f>'raw data'!AZ10</f>
        <v>93481</v>
      </c>
      <c r="AY10">
        <f t="shared" si="18"/>
        <v>33901</v>
      </c>
      <c r="AZ10" t="str">
        <f t="shared" si="19"/>
        <v/>
      </c>
      <c r="BA10">
        <f>'raw data'!BJ10</f>
        <v>104297</v>
      </c>
      <c r="BB10">
        <f>'raw data'!BH10</f>
        <v>105531</v>
      </c>
      <c r="BC10">
        <f t="shared" si="20"/>
        <v>21849</v>
      </c>
      <c r="BD10" t="str">
        <f t="shared" si="21"/>
        <v/>
      </c>
      <c r="BE10">
        <f>'raw data'!AH10</f>
        <v>293896</v>
      </c>
      <c r="BF10">
        <f>'raw data'!AG10</f>
        <v>299881</v>
      </c>
    </row>
    <row r="11" spans="1:59">
      <c r="A11" t="str">
        <f>'raw data'!CA11</f>
        <v>+$</v>
      </c>
      <c r="B11">
        <f>'raw data'!I11</f>
        <v>28682</v>
      </c>
      <c r="D11">
        <f>'raw data'!AL11</f>
        <v>28689</v>
      </c>
      <c r="E11">
        <f>'raw data'!AJ11</f>
        <v>32681</v>
      </c>
      <c r="F11">
        <f t="shared" si="1"/>
        <v>101954</v>
      </c>
      <c r="G11">
        <f>'raw data'!BZ11</f>
        <v>137697</v>
      </c>
      <c r="H11">
        <f>'raw data'!BX11</f>
        <v>141681</v>
      </c>
      <c r="J11">
        <f>'raw data'!DE11</f>
        <v>130643</v>
      </c>
      <c r="K11">
        <f>'raw data'!DC11</f>
        <v>131131</v>
      </c>
      <c r="L11" s="5">
        <f t="shared" si="2"/>
        <v>98450</v>
      </c>
      <c r="M11">
        <f t="shared" si="3"/>
        <v>501</v>
      </c>
      <c r="O11">
        <f>'raw data'!BN11</f>
        <v>131144</v>
      </c>
      <c r="P11">
        <f>'raw data'!BL11</f>
        <v>133381</v>
      </c>
      <c r="Q11">
        <f t="shared" si="4"/>
        <v>2239</v>
      </c>
      <c r="S11">
        <f>'raw data'!CY11</f>
        <v>133383</v>
      </c>
      <c r="T11">
        <f>'raw data'!CW11</f>
        <v>133531</v>
      </c>
      <c r="U11">
        <f t="shared" si="5"/>
        <v>152</v>
      </c>
      <c r="W11">
        <f>'raw data'!BT11</f>
        <v>133535</v>
      </c>
      <c r="X11">
        <f>'raw data'!BR11</f>
        <v>136431</v>
      </c>
      <c r="Y11">
        <f t="shared" si="6"/>
        <v>-2900</v>
      </c>
      <c r="Z11">
        <f t="shared" si="7"/>
        <v>8643</v>
      </c>
      <c r="AB11">
        <f>'raw data'!CS11</f>
        <v>136443</v>
      </c>
      <c r="AC11">
        <f>'raw data'!CQ11</f>
        <v>137681</v>
      </c>
      <c r="AD11">
        <f t="shared" si="8"/>
        <v>1254</v>
      </c>
      <c r="AE11">
        <f t="shared" si="9"/>
        <v>1254</v>
      </c>
      <c r="AF11">
        <f>'raw data'!BF11</f>
        <v>0</v>
      </c>
      <c r="AG11">
        <f>'raw data'!BD11</f>
        <v>0</v>
      </c>
      <c r="AH11">
        <f t="shared" si="10"/>
        <v>137697</v>
      </c>
      <c r="AI11" t="str">
        <f t="shared" si="11"/>
        <v/>
      </c>
      <c r="AK11">
        <f>'raw data'!AT11</f>
        <v>124892</v>
      </c>
      <c r="AL11">
        <f>'raw data'!AR11</f>
        <v>126131</v>
      </c>
      <c r="AM11">
        <f t="shared" si="12"/>
        <v>12805</v>
      </c>
      <c r="AN11" t="str">
        <f t="shared" si="13"/>
        <v/>
      </c>
      <c r="AO11">
        <f>'raw data'!AX11</f>
        <v>0</v>
      </c>
      <c r="AP11">
        <f>'raw data'!AV11</f>
        <v>0</v>
      </c>
      <c r="AQ11">
        <f t="shared" si="14"/>
        <v>137697</v>
      </c>
      <c r="AR11" t="str">
        <f t="shared" si="15"/>
        <v/>
      </c>
      <c r="AS11">
        <f>'raw data'!CK11</f>
        <v>38000</v>
      </c>
      <c r="AT11">
        <f>'raw data'!CI11</f>
        <v>39231</v>
      </c>
      <c r="AU11">
        <f t="shared" si="16"/>
        <v>99697</v>
      </c>
      <c r="AV11" t="str">
        <f t="shared" si="17"/>
        <v/>
      </c>
      <c r="AW11">
        <f>'raw data'!BB11</f>
        <v>92245</v>
      </c>
      <c r="AX11">
        <f>'raw data'!AZ11</f>
        <v>93481</v>
      </c>
      <c r="AY11">
        <f t="shared" si="18"/>
        <v>45452</v>
      </c>
      <c r="AZ11" t="str">
        <f t="shared" si="19"/>
        <v/>
      </c>
      <c r="BA11">
        <f>'raw data'!BJ11</f>
        <v>104297</v>
      </c>
      <c r="BB11">
        <f>'raw data'!BH11</f>
        <v>105531</v>
      </c>
      <c r="BC11">
        <f t="shared" si="20"/>
        <v>33400</v>
      </c>
      <c r="BD11" t="str">
        <f t="shared" si="21"/>
        <v/>
      </c>
      <c r="BE11">
        <f>'raw data'!AH11</f>
        <v>293896</v>
      </c>
      <c r="BF11">
        <f>'raw data'!AG11</f>
        <v>299881</v>
      </c>
    </row>
    <row r="12" spans="1:59">
      <c r="A12" t="str">
        <f>'raw data'!CA12</f>
        <v>+$</v>
      </c>
      <c r="B12">
        <f>'raw data'!I12</f>
        <v>28682</v>
      </c>
      <c r="D12">
        <f>'raw data'!AL12</f>
        <v>28689</v>
      </c>
      <c r="E12">
        <f>'raw data'!AJ12</f>
        <v>32681</v>
      </c>
      <c r="F12">
        <f t="shared" si="1"/>
        <v>113004</v>
      </c>
      <c r="G12">
        <f>'raw data'!BZ12</f>
        <v>149750</v>
      </c>
      <c r="H12">
        <f>'raw data'!BX12</f>
        <v>152231</v>
      </c>
      <c r="J12">
        <f>'raw data'!DE12</f>
        <v>141693</v>
      </c>
      <c r="K12">
        <f>'raw data'!DC12</f>
        <v>142181</v>
      </c>
      <c r="L12" s="5">
        <f t="shared" si="2"/>
        <v>109500</v>
      </c>
      <c r="M12">
        <f t="shared" si="3"/>
        <v>501</v>
      </c>
      <c r="O12">
        <f>'raw data'!BN12</f>
        <v>142194</v>
      </c>
      <c r="P12">
        <f>'raw data'!BL12</f>
        <v>144431</v>
      </c>
      <c r="Q12">
        <f t="shared" si="4"/>
        <v>2239</v>
      </c>
      <c r="S12">
        <f>'raw data'!CY12</f>
        <v>144433</v>
      </c>
      <c r="T12">
        <f>'raw data'!CW12</f>
        <v>144581</v>
      </c>
      <c r="U12">
        <f t="shared" si="5"/>
        <v>152</v>
      </c>
      <c r="W12">
        <f>'raw data'!BT12</f>
        <v>144585</v>
      </c>
      <c r="X12">
        <f>'raw data'!BR12</f>
        <v>148481</v>
      </c>
      <c r="Y12">
        <f t="shared" si="6"/>
        <v>-3900</v>
      </c>
      <c r="Z12">
        <f t="shared" si="7"/>
        <v>19693</v>
      </c>
      <c r="AB12">
        <f>'raw data'!CS12</f>
        <v>148496</v>
      </c>
      <c r="AC12">
        <f>'raw data'!CQ12</f>
        <v>149731</v>
      </c>
      <c r="AD12">
        <f t="shared" si="8"/>
        <v>1254</v>
      </c>
      <c r="AE12">
        <f t="shared" si="9"/>
        <v>1254</v>
      </c>
      <c r="AF12">
        <f>'raw data'!BF12</f>
        <v>0</v>
      </c>
      <c r="AG12">
        <f>'raw data'!BD12</f>
        <v>0</v>
      </c>
      <c r="AH12">
        <f t="shared" si="10"/>
        <v>149750</v>
      </c>
      <c r="AI12" t="str">
        <f t="shared" si="11"/>
        <v/>
      </c>
      <c r="AK12">
        <f>'raw data'!AT12</f>
        <v>124892</v>
      </c>
      <c r="AL12">
        <f>'raw data'!AR12</f>
        <v>126131</v>
      </c>
      <c r="AM12">
        <f t="shared" si="12"/>
        <v>24858</v>
      </c>
      <c r="AN12" t="str">
        <f t="shared" si="13"/>
        <v/>
      </c>
      <c r="AO12">
        <f>'raw data'!AX12</f>
        <v>0</v>
      </c>
      <c r="AP12">
        <f>'raw data'!AV12</f>
        <v>0</v>
      </c>
      <c r="AQ12">
        <f t="shared" si="14"/>
        <v>149750</v>
      </c>
      <c r="AR12" t="str">
        <f t="shared" si="15"/>
        <v/>
      </c>
      <c r="AS12">
        <f>'raw data'!CK12</f>
        <v>38000</v>
      </c>
      <c r="AT12">
        <f>'raw data'!CI12</f>
        <v>39231</v>
      </c>
      <c r="AU12">
        <f t="shared" si="16"/>
        <v>111750</v>
      </c>
      <c r="AV12" t="str">
        <f t="shared" si="17"/>
        <v/>
      </c>
      <c r="AW12">
        <f>'raw data'!BB12</f>
        <v>92245</v>
      </c>
      <c r="AX12">
        <f>'raw data'!AZ12</f>
        <v>93481</v>
      </c>
      <c r="AY12">
        <f t="shared" si="18"/>
        <v>57505</v>
      </c>
      <c r="AZ12" t="str">
        <f t="shared" si="19"/>
        <v/>
      </c>
      <c r="BA12">
        <f>'raw data'!BJ12</f>
        <v>104297</v>
      </c>
      <c r="BB12">
        <f>'raw data'!BH12</f>
        <v>105531</v>
      </c>
      <c r="BC12">
        <f t="shared" si="20"/>
        <v>45453</v>
      </c>
      <c r="BD12" t="str">
        <f t="shared" si="21"/>
        <v/>
      </c>
      <c r="BE12">
        <f>'raw data'!AH12</f>
        <v>293896</v>
      </c>
      <c r="BF12">
        <f>'raw data'!AG12</f>
        <v>299881</v>
      </c>
    </row>
    <row r="13" spans="1:59">
      <c r="A13" t="str">
        <f>'raw data'!CA13</f>
        <v>-$</v>
      </c>
      <c r="B13">
        <f>'raw data'!I13</f>
        <v>28682</v>
      </c>
      <c r="D13">
        <f>'raw data'!AL13</f>
        <v>28689</v>
      </c>
      <c r="E13">
        <f>'raw data'!AJ13</f>
        <v>32681</v>
      </c>
      <c r="F13">
        <f t="shared" si="1"/>
        <v>123568</v>
      </c>
      <c r="G13">
        <f>'raw data'!BZ13</f>
        <v>161786</v>
      </c>
      <c r="H13">
        <f>'raw data'!BX13</f>
        <v>163281</v>
      </c>
      <c r="J13">
        <f>'raw data'!DE13</f>
        <v>152257</v>
      </c>
      <c r="K13">
        <f>'raw data'!DC13</f>
        <v>152731</v>
      </c>
      <c r="L13" s="5">
        <f t="shared" si="2"/>
        <v>120050</v>
      </c>
      <c r="M13">
        <f t="shared" si="3"/>
        <v>485</v>
      </c>
      <c r="O13">
        <f>'raw data'!BN13</f>
        <v>152742</v>
      </c>
      <c r="P13">
        <f>'raw data'!BL13</f>
        <v>156481</v>
      </c>
      <c r="Q13">
        <f t="shared" si="4"/>
        <v>3741</v>
      </c>
      <c r="S13">
        <f>'raw data'!CY13</f>
        <v>156483</v>
      </c>
      <c r="T13">
        <f>'raw data'!CW13</f>
        <v>156631</v>
      </c>
      <c r="U13">
        <f t="shared" si="5"/>
        <v>154</v>
      </c>
      <c r="W13">
        <f>'raw data'!BT13</f>
        <v>156637</v>
      </c>
      <c r="X13">
        <f>'raw data'!BR13</f>
        <v>160531</v>
      </c>
      <c r="Y13">
        <f t="shared" si="6"/>
        <v>-3900</v>
      </c>
      <c r="Z13">
        <f t="shared" si="7"/>
        <v>31745</v>
      </c>
      <c r="AB13">
        <f>'raw data'!CS13</f>
        <v>148496</v>
      </c>
      <c r="AC13">
        <f>'raw data'!CQ13</f>
        <v>149731</v>
      </c>
      <c r="AD13">
        <f t="shared" si="8"/>
        <v>13290</v>
      </c>
      <c r="AE13" t="str">
        <f t="shared" si="9"/>
        <v/>
      </c>
      <c r="AF13">
        <f>'raw data'!BF13</f>
        <v>0</v>
      </c>
      <c r="AG13">
        <f>'raw data'!BD13</f>
        <v>0</v>
      </c>
      <c r="AH13">
        <f t="shared" si="10"/>
        <v>161786</v>
      </c>
      <c r="AI13" t="str">
        <f t="shared" si="11"/>
        <v/>
      </c>
      <c r="AK13">
        <f>'raw data'!AT13</f>
        <v>124892</v>
      </c>
      <c r="AL13">
        <f>'raw data'!AR13</f>
        <v>126131</v>
      </c>
      <c r="AM13">
        <f t="shared" si="12"/>
        <v>36894</v>
      </c>
      <c r="AN13" t="str">
        <f t="shared" si="13"/>
        <v/>
      </c>
      <c r="AO13">
        <f>'raw data'!AX13</f>
        <v>0</v>
      </c>
      <c r="AP13">
        <f>'raw data'!AV13</f>
        <v>0</v>
      </c>
      <c r="AQ13">
        <f t="shared" si="14"/>
        <v>161786</v>
      </c>
      <c r="AR13" t="str">
        <f t="shared" si="15"/>
        <v/>
      </c>
      <c r="AS13">
        <f>'raw data'!CK13</f>
        <v>38000</v>
      </c>
      <c r="AT13">
        <f>'raw data'!CI13</f>
        <v>39231</v>
      </c>
      <c r="AU13">
        <f t="shared" si="16"/>
        <v>123786</v>
      </c>
      <c r="AV13" t="str">
        <f t="shared" si="17"/>
        <v/>
      </c>
      <c r="AW13">
        <f>'raw data'!BB13</f>
        <v>160549</v>
      </c>
      <c r="AX13">
        <f>'raw data'!AZ13</f>
        <v>161781</v>
      </c>
      <c r="AY13">
        <f t="shared" si="18"/>
        <v>1237</v>
      </c>
      <c r="AZ13">
        <f t="shared" si="19"/>
        <v>1237</v>
      </c>
      <c r="BA13">
        <f>'raw data'!BJ13</f>
        <v>104297</v>
      </c>
      <c r="BB13">
        <f>'raw data'!BH13</f>
        <v>105531</v>
      </c>
      <c r="BC13">
        <f t="shared" si="20"/>
        <v>57489</v>
      </c>
      <c r="BD13" t="str">
        <f t="shared" si="21"/>
        <v/>
      </c>
      <c r="BE13">
        <f>'raw data'!AH13</f>
        <v>293896</v>
      </c>
      <c r="BF13">
        <f>'raw data'!AG13</f>
        <v>299881</v>
      </c>
    </row>
    <row r="14" spans="1:59">
      <c r="A14" t="str">
        <f>'raw data'!CA14</f>
        <v>-$</v>
      </c>
      <c r="B14">
        <f>'raw data'!I14</f>
        <v>28682</v>
      </c>
      <c r="D14">
        <f>'raw data'!AL14</f>
        <v>28689</v>
      </c>
      <c r="E14">
        <f>'raw data'!AJ14</f>
        <v>32681</v>
      </c>
      <c r="F14">
        <f t="shared" si="1"/>
        <v>134618</v>
      </c>
      <c r="G14">
        <f>'raw data'!BZ14</f>
        <v>171347</v>
      </c>
      <c r="H14">
        <f>'raw data'!BX14</f>
        <v>174331</v>
      </c>
      <c r="J14">
        <f>'raw data'!DE14</f>
        <v>163307</v>
      </c>
      <c r="K14">
        <f>'raw data'!DC14</f>
        <v>163781</v>
      </c>
      <c r="L14" s="5">
        <f t="shared" si="2"/>
        <v>131100</v>
      </c>
      <c r="M14">
        <f t="shared" si="3"/>
        <v>485</v>
      </c>
      <c r="O14">
        <f>'raw data'!BN14</f>
        <v>163792</v>
      </c>
      <c r="P14">
        <f>'raw data'!BL14</f>
        <v>166031</v>
      </c>
      <c r="Q14">
        <f t="shared" si="4"/>
        <v>2241</v>
      </c>
      <c r="S14">
        <f>'raw data'!CY14</f>
        <v>166033</v>
      </c>
      <c r="T14">
        <f>'raw data'!CW14</f>
        <v>166181</v>
      </c>
      <c r="U14">
        <f t="shared" si="5"/>
        <v>166</v>
      </c>
      <c r="W14">
        <f>'raw data'!BT14</f>
        <v>166199</v>
      </c>
      <c r="X14">
        <f>'raw data'!BR14</f>
        <v>170081</v>
      </c>
      <c r="Y14">
        <f t="shared" si="6"/>
        <v>-3900</v>
      </c>
      <c r="Z14">
        <f t="shared" si="7"/>
        <v>41307</v>
      </c>
      <c r="AB14">
        <f>'raw data'!CS14</f>
        <v>148496</v>
      </c>
      <c r="AC14">
        <f>'raw data'!CQ14</f>
        <v>149731</v>
      </c>
      <c r="AD14">
        <f t="shared" si="8"/>
        <v>22851</v>
      </c>
      <c r="AE14" t="str">
        <f t="shared" si="9"/>
        <v/>
      </c>
      <c r="AF14">
        <f>'raw data'!BF14</f>
        <v>0</v>
      </c>
      <c r="AG14">
        <f>'raw data'!BD14</f>
        <v>0</v>
      </c>
      <c r="AH14">
        <f t="shared" si="10"/>
        <v>171347</v>
      </c>
      <c r="AI14" t="str">
        <f t="shared" si="11"/>
        <v/>
      </c>
      <c r="AK14">
        <f>'raw data'!AT14</f>
        <v>124892</v>
      </c>
      <c r="AL14">
        <f>'raw data'!AR14</f>
        <v>126131</v>
      </c>
      <c r="AM14">
        <f t="shared" si="12"/>
        <v>46455</v>
      </c>
      <c r="AN14" t="str">
        <f t="shared" si="13"/>
        <v/>
      </c>
      <c r="AO14">
        <f>'raw data'!AX14</f>
        <v>0</v>
      </c>
      <c r="AP14">
        <f>'raw data'!AV14</f>
        <v>0</v>
      </c>
      <c r="AQ14">
        <f t="shared" si="14"/>
        <v>171347</v>
      </c>
      <c r="AR14" t="str">
        <f t="shared" si="15"/>
        <v/>
      </c>
      <c r="AS14">
        <f>'raw data'!CK14</f>
        <v>38000</v>
      </c>
      <c r="AT14">
        <f>'raw data'!CI14</f>
        <v>39231</v>
      </c>
      <c r="AU14">
        <f t="shared" si="16"/>
        <v>133347</v>
      </c>
      <c r="AV14" t="str">
        <f t="shared" si="17"/>
        <v/>
      </c>
      <c r="AW14">
        <f>'raw data'!BB14</f>
        <v>170094</v>
      </c>
      <c r="AX14">
        <f>'raw data'!AZ14</f>
        <v>171331</v>
      </c>
      <c r="AY14">
        <f t="shared" si="18"/>
        <v>1253</v>
      </c>
      <c r="AZ14">
        <f t="shared" si="19"/>
        <v>1253</v>
      </c>
      <c r="BA14">
        <f>'raw data'!BJ14</f>
        <v>104297</v>
      </c>
      <c r="BB14">
        <f>'raw data'!BH14</f>
        <v>105531</v>
      </c>
      <c r="BC14">
        <f t="shared" si="20"/>
        <v>67050</v>
      </c>
      <c r="BD14" t="str">
        <f t="shared" si="21"/>
        <v/>
      </c>
      <c r="BE14">
        <f>'raw data'!AH14</f>
        <v>293896</v>
      </c>
      <c r="BF14">
        <f>'raw data'!AG14</f>
        <v>299881</v>
      </c>
    </row>
    <row r="15" spans="1:59">
      <c r="A15" t="str">
        <f>'raw data'!CA15</f>
        <v>+$</v>
      </c>
      <c r="B15">
        <f>'raw data'!I15</f>
        <v>28682</v>
      </c>
      <c r="D15">
        <f>'raw data'!AL15</f>
        <v>28689</v>
      </c>
      <c r="E15">
        <f>'raw data'!AJ15</f>
        <v>32681</v>
      </c>
      <c r="F15">
        <f t="shared" si="1"/>
        <v>145667</v>
      </c>
      <c r="G15">
        <f>'raw data'!BZ15</f>
        <v>181394</v>
      </c>
      <c r="H15">
        <f>'raw data'!BX15</f>
        <v>184881</v>
      </c>
      <c r="J15">
        <f>'raw data'!DE15</f>
        <v>174356</v>
      </c>
      <c r="K15">
        <f>'raw data'!DC15</f>
        <v>174831</v>
      </c>
      <c r="L15" s="5">
        <f t="shared" si="2"/>
        <v>142150</v>
      </c>
      <c r="M15">
        <f t="shared" si="3"/>
        <v>485</v>
      </c>
      <c r="O15">
        <f>'raw data'!BN15</f>
        <v>174841</v>
      </c>
      <c r="P15">
        <f>'raw data'!BL15</f>
        <v>177081</v>
      </c>
      <c r="Q15">
        <f t="shared" si="4"/>
        <v>2242</v>
      </c>
      <c r="S15">
        <f>'raw data'!CY15</f>
        <v>177083</v>
      </c>
      <c r="T15">
        <f>'raw data'!CW15</f>
        <v>177231</v>
      </c>
      <c r="U15">
        <f t="shared" si="5"/>
        <v>165</v>
      </c>
      <c r="W15">
        <f>'raw data'!BT15</f>
        <v>177248</v>
      </c>
      <c r="X15">
        <f>'raw data'!BR15</f>
        <v>180131</v>
      </c>
      <c r="Y15">
        <f t="shared" si="6"/>
        <v>-2900</v>
      </c>
      <c r="Z15">
        <f t="shared" si="7"/>
        <v>52356</v>
      </c>
      <c r="AB15">
        <f>'raw data'!CS15</f>
        <v>180140</v>
      </c>
      <c r="AC15">
        <f>'raw data'!CQ15</f>
        <v>181381</v>
      </c>
      <c r="AD15">
        <f t="shared" si="8"/>
        <v>1254</v>
      </c>
      <c r="AE15">
        <f t="shared" si="9"/>
        <v>1254</v>
      </c>
      <c r="AF15">
        <f>'raw data'!BF15</f>
        <v>0</v>
      </c>
      <c r="AG15">
        <f>'raw data'!BD15</f>
        <v>0</v>
      </c>
      <c r="AH15">
        <f t="shared" si="10"/>
        <v>181394</v>
      </c>
      <c r="AI15" t="str">
        <f t="shared" si="11"/>
        <v/>
      </c>
      <c r="AK15">
        <f>'raw data'!AT15</f>
        <v>124892</v>
      </c>
      <c r="AL15">
        <f>'raw data'!AR15</f>
        <v>126131</v>
      </c>
      <c r="AM15">
        <f t="shared" si="12"/>
        <v>56502</v>
      </c>
      <c r="AN15" t="str">
        <f t="shared" si="13"/>
        <v/>
      </c>
      <c r="AO15">
        <f>'raw data'!AX15</f>
        <v>0</v>
      </c>
      <c r="AP15">
        <f>'raw data'!AV15</f>
        <v>0</v>
      </c>
      <c r="AQ15">
        <f t="shared" si="14"/>
        <v>181394</v>
      </c>
      <c r="AR15" t="str">
        <f t="shared" si="15"/>
        <v/>
      </c>
      <c r="AS15">
        <f>'raw data'!CK15</f>
        <v>38000</v>
      </c>
      <c r="AT15">
        <f>'raw data'!CI15</f>
        <v>39231</v>
      </c>
      <c r="AU15">
        <f t="shared" si="16"/>
        <v>143394</v>
      </c>
      <c r="AV15" t="str">
        <f t="shared" si="17"/>
        <v/>
      </c>
      <c r="AW15">
        <f>'raw data'!BB15</f>
        <v>170094</v>
      </c>
      <c r="AX15">
        <f>'raw data'!AZ15</f>
        <v>171331</v>
      </c>
      <c r="AY15">
        <f t="shared" si="18"/>
        <v>11300</v>
      </c>
      <c r="AZ15" t="str">
        <f t="shared" si="19"/>
        <v/>
      </c>
      <c r="BA15">
        <f>'raw data'!BJ15</f>
        <v>104297</v>
      </c>
      <c r="BB15">
        <f>'raw data'!BH15</f>
        <v>105531</v>
      </c>
      <c r="BC15">
        <f t="shared" si="20"/>
        <v>77097</v>
      </c>
      <c r="BD15" t="str">
        <f t="shared" si="21"/>
        <v/>
      </c>
      <c r="BE15">
        <f>'raw data'!AH15</f>
        <v>293896</v>
      </c>
      <c r="BF15">
        <f>'raw data'!AG15</f>
        <v>299881</v>
      </c>
    </row>
    <row r="16" spans="1:59">
      <c r="A16" t="str">
        <f>'raw data'!CA16</f>
        <v>+$</v>
      </c>
      <c r="B16">
        <f>'raw data'!I16</f>
        <v>28682</v>
      </c>
      <c r="D16">
        <f>'raw data'!AL16</f>
        <v>28689</v>
      </c>
      <c r="E16">
        <f>'raw data'!AJ16</f>
        <v>32681</v>
      </c>
      <c r="F16">
        <f t="shared" si="1"/>
        <v>156216</v>
      </c>
      <c r="G16">
        <f>'raw data'!BZ16</f>
        <v>191942</v>
      </c>
      <c r="H16">
        <f>'raw data'!BX16</f>
        <v>195931</v>
      </c>
      <c r="J16">
        <f>'raw data'!DE16</f>
        <v>184905</v>
      </c>
      <c r="K16">
        <f>'raw data'!DC16</f>
        <v>185381</v>
      </c>
      <c r="L16" s="5">
        <f t="shared" si="2"/>
        <v>152700</v>
      </c>
      <c r="M16">
        <f t="shared" si="3"/>
        <v>484</v>
      </c>
      <c r="O16">
        <f>'raw data'!BN16</f>
        <v>185389</v>
      </c>
      <c r="P16">
        <f>'raw data'!BL16</f>
        <v>188131</v>
      </c>
      <c r="Q16">
        <f t="shared" si="4"/>
        <v>2744</v>
      </c>
      <c r="S16">
        <f>'raw data'!CY16</f>
        <v>188133</v>
      </c>
      <c r="T16">
        <f>'raw data'!CW16</f>
        <v>188281</v>
      </c>
      <c r="U16">
        <f t="shared" si="5"/>
        <v>165</v>
      </c>
      <c r="W16">
        <f>'raw data'!BT16</f>
        <v>188298</v>
      </c>
      <c r="X16">
        <f>'raw data'!BR16</f>
        <v>190681</v>
      </c>
      <c r="Y16">
        <f t="shared" si="6"/>
        <v>-2400</v>
      </c>
      <c r="Z16">
        <f t="shared" si="7"/>
        <v>63406</v>
      </c>
      <c r="AB16">
        <f>'raw data'!CS16</f>
        <v>190689</v>
      </c>
      <c r="AC16">
        <f>'raw data'!CQ16</f>
        <v>191931</v>
      </c>
      <c r="AD16">
        <f t="shared" si="8"/>
        <v>1253</v>
      </c>
      <c r="AE16">
        <f t="shared" si="9"/>
        <v>1253</v>
      </c>
      <c r="AF16">
        <f>'raw data'!BF16</f>
        <v>0</v>
      </c>
      <c r="AG16">
        <f>'raw data'!BD16</f>
        <v>0</v>
      </c>
      <c r="AH16">
        <f t="shared" si="10"/>
        <v>191942</v>
      </c>
      <c r="AI16" t="str">
        <f t="shared" si="11"/>
        <v/>
      </c>
      <c r="AK16">
        <f>'raw data'!AT16</f>
        <v>124892</v>
      </c>
      <c r="AL16">
        <f>'raw data'!AR16</f>
        <v>126131</v>
      </c>
      <c r="AM16">
        <f t="shared" si="12"/>
        <v>67050</v>
      </c>
      <c r="AN16" t="str">
        <f t="shared" si="13"/>
        <v/>
      </c>
      <c r="AO16">
        <f>'raw data'!AX16</f>
        <v>0</v>
      </c>
      <c r="AP16">
        <f>'raw data'!AV16</f>
        <v>0</v>
      </c>
      <c r="AQ16">
        <f t="shared" si="14"/>
        <v>191942</v>
      </c>
      <c r="AR16" t="str">
        <f t="shared" si="15"/>
        <v/>
      </c>
      <c r="AS16">
        <f>'raw data'!CK16</f>
        <v>38000</v>
      </c>
      <c r="AT16">
        <f>'raw data'!CI16</f>
        <v>39231</v>
      </c>
      <c r="AU16">
        <f t="shared" si="16"/>
        <v>153942</v>
      </c>
      <c r="AV16" t="str">
        <f t="shared" si="17"/>
        <v/>
      </c>
      <c r="AW16">
        <f>'raw data'!BB16</f>
        <v>170094</v>
      </c>
      <c r="AX16">
        <f>'raw data'!AZ16</f>
        <v>171331</v>
      </c>
      <c r="AY16">
        <f t="shared" si="18"/>
        <v>21848</v>
      </c>
      <c r="AZ16" t="str">
        <f t="shared" si="19"/>
        <v/>
      </c>
      <c r="BA16">
        <f>'raw data'!BJ16</f>
        <v>104297</v>
      </c>
      <c r="BB16">
        <f>'raw data'!BH16</f>
        <v>105531</v>
      </c>
      <c r="BC16">
        <f t="shared" si="20"/>
        <v>87645</v>
      </c>
      <c r="BD16" t="str">
        <f t="shared" si="21"/>
        <v/>
      </c>
      <c r="BE16">
        <f>'raw data'!AH16</f>
        <v>293896</v>
      </c>
      <c r="BF16">
        <f>'raw data'!AG16</f>
        <v>299881</v>
      </c>
    </row>
    <row r="17" spans="1:58">
      <c r="A17" t="str">
        <f>'raw data'!CA17</f>
        <v>-$</v>
      </c>
      <c r="B17">
        <f>'raw data'!I17</f>
        <v>28682</v>
      </c>
      <c r="D17">
        <f>'raw data'!AL17</f>
        <v>28689</v>
      </c>
      <c r="E17">
        <f>'raw data'!AJ17</f>
        <v>32681</v>
      </c>
      <c r="F17">
        <f t="shared" si="1"/>
        <v>167265</v>
      </c>
      <c r="G17">
        <f>'raw data'!BZ17</f>
        <v>204998</v>
      </c>
      <c r="H17">
        <f>'raw data'!BX17</f>
        <v>206981</v>
      </c>
      <c r="J17">
        <f>'raw data'!DE17</f>
        <v>195954</v>
      </c>
      <c r="K17">
        <f>'raw data'!DC17</f>
        <v>196431</v>
      </c>
      <c r="L17" s="5">
        <f t="shared" si="2"/>
        <v>163750</v>
      </c>
      <c r="M17">
        <f t="shared" si="3"/>
        <v>485</v>
      </c>
      <c r="O17">
        <f>'raw data'!BN17</f>
        <v>196439</v>
      </c>
      <c r="P17">
        <f>'raw data'!BL17</f>
        <v>199681</v>
      </c>
      <c r="Q17">
        <f t="shared" si="4"/>
        <v>3244</v>
      </c>
      <c r="S17">
        <f>'raw data'!CY17</f>
        <v>199683</v>
      </c>
      <c r="T17">
        <f>'raw data'!CW17</f>
        <v>199831</v>
      </c>
      <c r="U17">
        <f t="shared" si="5"/>
        <v>166</v>
      </c>
      <c r="W17">
        <f>'raw data'!BT17</f>
        <v>199849</v>
      </c>
      <c r="X17">
        <f>'raw data'!BR17</f>
        <v>203731</v>
      </c>
      <c r="Y17">
        <f t="shared" si="6"/>
        <v>-3900</v>
      </c>
      <c r="Z17">
        <f t="shared" si="7"/>
        <v>74957</v>
      </c>
      <c r="AB17">
        <f>'raw data'!CS17</f>
        <v>190689</v>
      </c>
      <c r="AC17">
        <f>'raw data'!CQ17</f>
        <v>191931</v>
      </c>
      <c r="AD17">
        <f t="shared" si="8"/>
        <v>14309</v>
      </c>
      <c r="AE17" t="str">
        <f t="shared" si="9"/>
        <v/>
      </c>
      <c r="AF17">
        <f>'raw data'!BF17</f>
        <v>0</v>
      </c>
      <c r="AG17">
        <f>'raw data'!BD17</f>
        <v>0</v>
      </c>
      <c r="AH17">
        <f t="shared" si="10"/>
        <v>204998</v>
      </c>
      <c r="AI17" t="str">
        <f t="shared" si="11"/>
        <v/>
      </c>
      <c r="AK17">
        <f>'raw data'!AT17</f>
        <v>124892</v>
      </c>
      <c r="AL17">
        <f>'raw data'!AR17</f>
        <v>126131</v>
      </c>
      <c r="AM17">
        <f t="shared" si="12"/>
        <v>80106</v>
      </c>
      <c r="AN17" t="str">
        <f t="shared" si="13"/>
        <v/>
      </c>
      <c r="AO17">
        <f>'raw data'!AX17</f>
        <v>0</v>
      </c>
      <c r="AP17">
        <f>'raw data'!AV17</f>
        <v>0</v>
      </c>
      <c r="AQ17">
        <f t="shared" si="14"/>
        <v>204998</v>
      </c>
      <c r="AR17" t="str">
        <f t="shared" si="15"/>
        <v/>
      </c>
      <c r="AS17">
        <f>'raw data'!CK17</f>
        <v>38000</v>
      </c>
      <c r="AT17">
        <f>'raw data'!CI17</f>
        <v>39231</v>
      </c>
      <c r="AU17">
        <f t="shared" si="16"/>
        <v>166998</v>
      </c>
      <c r="AV17" t="str">
        <f t="shared" si="17"/>
        <v/>
      </c>
      <c r="AW17">
        <f>'raw data'!BB17</f>
        <v>203744</v>
      </c>
      <c r="AX17">
        <f>'raw data'!AZ17</f>
        <v>204981</v>
      </c>
      <c r="AY17">
        <f t="shared" si="18"/>
        <v>1254</v>
      </c>
      <c r="AZ17">
        <f t="shared" si="19"/>
        <v>1254</v>
      </c>
      <c r="BA17">
        <f>'raw data'!BJ17</f>
        <v>104297</v>
      </c>
      <c r="BB17">
        <f>'raw data'!BH17</f>
        <v>105531</v>
      </c>
      <c r="BC17">
        <f t="shared" si="20"/>
        <v>100701</v>
      </c>
      <c r="BD17" t="str">
        <f t="shared" si="21"/>
        <v/>
      </c>
      <c r="BE17">
        <f>'raw data'!AH17</f>
        <v>293896</v>
      </c>
      <c r="BF17">
        <f>'raw data'!AG17</f>
        <v>299881</v>
      </c>
    </row>
    <row r="18" spans="1:58">
      <c r="A18" t="str">
        <f>'raw data'!CA18</f>
        <v>0$</v>
      </c>
      <c r="B18">
        <f>'raw data'!I18</f>
        <v>28682</v>
      </c>
      <c r="D18">
        <f>'raw data'!AL18</f>
        <v>28689</v>
      </c>
      <c r="E18">
        <f>'raw data'!AJ18</f>
        <v>32681</v>
      </c>
      <c r="F18">
        <f t="shared" si="1"/>
        <v>178315</v>
      </c>
      <c r="G18">
        <f>'raw data'!BZ18</f>
        <v>216048</v>
      </c>
      <c r="H18">
        <f>'raw data'!BX18</f>
        <v>217531</v>
      </c>
      <c r="J18">
        <f>'raw data'!DE18</f>
        <v>207004</v>
      </c>
      <c r="K18">
        <f>'raw data'!DC18</f>
        <v>207481</v>
      </c>
      <c r="L18" s="5">
        <f t="shared" si="2"/>
        <v>174800</v>
      </c>
      <c r="M18">
        <f t="shared" si="3"/>
        <v>485</v>
      </c>
      <c r="O18">
        <f>'raw data'!BN18</f>
        <v>207489</v>
      </c>
      <c r="P18">
        <f>'raw data'!BL18</f>
        <v>211231</v>
      </c>
      <c r="Q18">
        <f t="shared" si="4"/>
        <v>3744</v>
      </c>
      <c r="S18">
        <f>'raw data'!CY18</f>
        <v>211233</v>
      </c>
      <c r="T18">
        <f>'raw data'!CW18</f>
        <v>211381</v>
      </c>
      <c r="U18">
        <f t="shared" si="5"/>
        <v>167</v>
      </c>
      <c r="W18">
        <f>'raw data'!BT18</f>
        <v>211400</v>
      </c>
      <c r="X18">
        <f>'raw data'!BR18</f>
        <v>214781</v>
      </c>
      <c r="Y18">
        <f t="shared" si="6"/>
        <v>-3400</v>
      </c>
      <c r="Z18">
        <f t="shared" si="7"/>
        <v>-3394</v>
      </c>
      <c r="AB18">
        <f>'raw data'!CS18</f>
        <v>190689</v>
      </c>
      <c r="AC18">
        <f>'raw data'!CQ18</f>
        <v>191931</v>
      </c>
      <c r="AD18">
        <f t="shared" si="8"/>
        <v>25359</v>
      </c>
      <c r="AE18" t="str">
        <f t="shared" si="9"/>
        <v/>
      </c>
      <c r="AF18">
        <f>'raw data'!BF18</f>
        <v>0</v>
      </c>
      <c r="AG18">
        <f>'raw data'!BD18</f>
        <v>0</v>
      </c>
      <c r="AH18">
        <f t="shared" si="10"/>
        <v>216048</v>
      </c>
      <c r="AI18" t="str">
        <f t="shared" si="11"/>
        <v/>
      </c>
      <c r="AK18">
        <f>'raw data'!AT18</f>
        <v>214794</v>
      </c>
      <c r="AL18">
        <f>'raw data'!AR18</f>
        <v>216031</v>
      </c>
      <c r="AM18">
        <f t="shared" si="12"/>
        <v>1254</v>
      </c>
      <c r="AN18">
        <f t="shared" si="13"/>
        <v>1254</v>
      </c>
      <c r="AO18">
        <f>'raw data'!AX18</f>
        <v>0</v>
      </c>
      <c r="AP18">
        <f>'raw data'!AV18</f>
        <v>0</v>
      </c>
      <c r="AQ18">
        <f t="shared" si="14"/>
        <v>216048</v>
      </c>
      <c r="AR18" t="str">
        <f t="shared" si="15"/>
        <v/>
      </c>
      <c r="AS18">
        <f>'raw data'!CK18</f>
        <v>38000</v>
      </c>
      <c r="AT18">
        <f>'raw data'!CI18</f>
        <v>39231</v>
      </c>
      <c r="AU18">
        <f t="shared" si="16"/>
        <v>178048</v>
      </c>
      <c r="AV18" t="str">
        <f t="shared" si="17"/>
        <v/>
      </c>
      <c r="AW18">
        <f>'raw data'!BB18</f>
        <v>203744</v>
      </c>
      <c r="AX18">
        <f>'raw data'!AZ18</f>
        <v>204981</v>
      </c>
      <c r="AY18">
        <f t="shared" si="18"/>
        <v>12304</v>
      </c>
      <c r="AZ18" t="str">
        <f t="shared" si="19"/>
        <v/>
      </c>
      <c r="BA18">
        <f>'raw data'!BJ18</f>
        <v>104297</v>
      </c>
      <c r="BB18">
        <f>'raw data'!BH18</f>
        <v>105531</v>
      </c>
      <c r="BC18">
        <f t="shared" si="20"/>
        <v>111751</v>
      </c>
      <c r="BD18" t="str">
        <f t="shared" si="21"/>
        <v/>
      </c>
      <c r="BE18">
        <f>'raw data'!AH18</f>
        <v>293896</v>
      </c>
      <c r="BF18">
        <f>'raw data'!AG18</f>
        <v>299881</v>
      </c>
    </row>
    <row r="19" spans="1:58">
      <c r="A19" t="str">
        <f>'raw data'!CA19</f>
        <v>0$</v>
      </c>
      <c r="B19">
        <f>'raw data'!I19</f>
        <v>28682</v>
      </c>
      <c r="D19">
        <f>'raw data'!AL19</f>
        <v>28689</v>
      </c>
      <c r="E19">
        <f>'raw data'!AJ19</f>
        <v>32681</v>
      </c>
      <c r="F19">
        <f t="shared" si="1"/>
        <v>188863</v>
      </c>
      <c r="G19">
        <f>'raw data'!BZ19</f>
        <v>226094</v>
      </c>
      <c r="H19">
        <f>'raw data'!BX19</f>
        <v>228581</v>
      </c>
      <c r="J19">
        <f>'raw data'!DE19</f>
        <v>217552</v>
      </c>
      <c r="K19">
        <f>'raw data'!DC19</f>
        <v>218031</v>
      </c>
      <c r="L19" s="5">
        <f t="shared" si="2"/>
        <v>185350</v>
      </c>
      <c r="M19">
        <f t="shared" si="3"/>
        <v>485</v>
      </c>
      <c r="O19">
        <f>'raw data'!BN19</f>
        <v>218037</v>
      </c>
      <c r="P19">
        <f>'raw data'!BL19</f>
        <v>221781</v>
      </c>
      <c r="Q19">
        <f t="shared" si="4"/>
        <v>3746</v>
      </c>
      <c r="S19">
        <f>'raw data'!CY19</f>
        <v>221783</v>
      </c>
      <c r="T19">
        <f>'raw data'!CW19</f>
        <v>221931</v>
      </c>
      <c r="U19">
        <f t="shared" si="5"/>
        <v>165</v>
      </c>
      <c r="W19">
        <f>'raw data'!BT19</f>
        <v>221948</v>
      </c>
      <c r="X19">
        <f>'raw data'!BR19</f>
        <v>224831</v>
      </c>
      <c r="Y19">
        <f t="shared" si="6"/>
        <v>-2900</v>
      </c>
      <c r="Z19">
        <f t="shared" si="7"/>
        <v>-2892</v>
      </c>
      <c r="AB19">
        <f>'raw data'!CS19</f>
        <v>190689</v>
      </c>
      <c r="AC19">
        <f>'raw data'!CQ19</f>
        <v>191931</v>
      </c>
      <c r="AD19">
        <f t="shared" si="8"/>
        <v>35405</v>
      </c>
      <c r="AE19" t="str">
        <f t="shared" si="9"/>
        <v/>
      </c>
      <c r="AF19">
        <f>'raw data'!BF19</f>
        <v>0</v>
      </c>
      <c r="AG19">
        <f>'raw data'!BD19</f>
        <v>0</v>
      </c>
      <c r="AH19">
        <f t="shared" si="10"/>
        <v>226094</v>
      </c>
      <c r="AI19" t="str">
        <f t="shared" si="11"/>
        <v/>
      </c>
      <c r="AK19">
        <f>'raw data'!AT19</f>
        <v>224840</v>
      </c>
      <c r="AL19">
        <f>'raw data'!AR19</f>
        <v>226081</v>
      </c>
      <c r="AM19">
        <f t="shared" si="12"/>
        <v>1254</v>
      </c>
      <c r="AN19">
        <f t="shared" si="13"/>
        <v>1254</v>
      </c>
      <c r="AO19">
        <f>'raw data'!AX19</f>
        <v>0</v>
      </c>
      <c r="AP19">
        <f>'raw data'!AV19</f>
        <v>0</v>
      </c>
      <c r="AQ19">
        <f t="shared" si="14"/>
        <v>226094</v>
      </c>
      <c r="AR19" t="str">
        <f t="shared" si="15"/>
        <v/>
      </c>
      <c r="AS19">
        <f>'raw data'!CK19</f>
        <v>38000</v>
      </c>
      <c r="AT19">
        <f>'raw data'!CI19</f>
        <v>39231</v>
      </c>
      <c r="AU19">
        <f t="shared" si="16"/>
        <v>188094</v>
      </c>
      <c r="AV19" t="str">
        <f t="shared" si="17"/>
        <v/>
      </c>
      <c r="AW19">
        <f>'raw data'!BB19</f>
        <v>203744</v>
      </c>
      <c r="AX19">
        <f>'raw data'!AZ19</f>
        <v>204981</v>
      </c>
      <c r="AY19">
        <f t="shared" si="18"/>
        <v>22350</v>
      </c>
      <c r="AZ19" t="str">
        <f t="shared" si="19"/>
        <v/>
      </c>
      <c r="BA19">
        <f>'raw data'!BJ19</f>
        <v>104297</v>
      </c>
      <c r="BB19">
        <f>'raw data'!BH19</f>
        <v>105531</v>
      </c>
      <c r="BC19">
        <f t="shared" si="20"/>
        <v>121797</v>
      </c>
      <c r="BD19" t="str">
        <f t="shared" si="21"/>
        <v/>
      </c>
      <c r="BE19">
        <f>'raw data'!AH19</f>
        <v>293896</v>
      </c>
      <c r="BF19">
        <f>'raw data'!AG19</f>
        <v>299881</v>
      </c>
    </row>
    <row r="20" spans="1:58">
      <c r="A20" t="str">
        <f>'raw data'!CA20</f>
        <v>-$</v>
      </c>
      <c r="B20">
        <f>'raw data'!I20</f>
        <v>28682</v>
      </c>
      <c r="D20">
        <f>'raw data'!AL20</f>
        <v>28689</v>
      </c>
      <c r="E20">
        <f>'raw data'!AJ20</f>
        <v>32681</v>
      </c>
      <c r="F20">
        <f t="shared" si="1"/>
        <v>199913</v>
      </c>
      <c r="G20">
        <f>'raw data'!BZ20</f>
        <v>236141</v>
      </c>
      <c r="H20">
        <f>'raw data'!BX20</f>
        <v>239631</v>
      </c>
      <c r="J20">
        <f>'raw data'!DE20</f>
        <v>228602</v>
      </c>
      <c r="K20">
        <f>'raw data'!DC20</f>
        <v>229081</v>
      </c>
      <c r="L20" s="5">
        <f t="shared" si="2"/>
        <v>196400</v>
      </c>
      <c r="M20">
        <f t="shared" si="3"/>
        <v>484</v>
      </c>
      <c r="O20">
        <f>'raw data'!BN20</f>
        <v>229086</v>
      </c>
      <c r="P20">
        <f>'raw data'!BL20</f>
        <v>232331</v>
      </c>
      <c r="Q20">
        <f t="shared" si="4"/>
        <v>3247</v>
      </c>
      <c r="S20">
        <f>'raw data'!CY20</f>
        <v>232333</v>
      </c>
      <c r="T20">
        <f>'raw data'!CW20</f>
        <v>232481</v>
      </c>
      <c r="U20">
        <f t="shared" si="5"/>
        <v>164</v>
      </c>
      <c r="W20">
        <f>'raw data'!BT20</f>
        <v>232497</v>
      </c>
      <c r="X20">
        <f>'raw data'!BR20</f>
        <v>234881</v>
      </c>
      <c r="Y20">
        <f t="shared" si="6"/>
        <v>-2400</v>
      </c>
      <c r="Z20">
        <f t="shared" si="7"/>
        <v>7657</v>
      </c>
      <c r="AB20">
        <f>'raw data'!CS20</f>
        <v>190689</v>
      </c>
      <c r="AC20">
        <f>'raw data'!CQ20</f>
        <v>191931</v>
      </c>
      <c r="AD20">
        <f t="shared" si="8"/>
        <v>45452</v>
      </c>
      <c r="AE20" t="str">
        <f t="shared" si="9"/>
        <v/>
      </c>
      <c r="AF20">
        <f>'raw data'!BF20</f>
        <v>0</v>
      </c>
      <c r="AG20">
        <f>'raw data'!BD20</f>
        <v>0</v>
      </c>
      <c r="AH20">
        <f t="shared" si="10"/>
        <v>236141</v>
      </c>
      <c r="AI20" t="str">
        <f t="shared" si="11"/>
        <v/>
      </c>
      <c r="AK20">
        <f>'raw data'!AT20</f>
        <v>224840</v>
      </c>
      <c r="AL20">
        <f>'raw data'!AR20</f>
        <v>226081</v>
      </c>
      <c r="AM20">
        <f t="shared" si="12"/>
        <v>11301</v>
      </c>
      <c r="AN20" t="str">
        <f t="shared" si="13"/>
        <v/>
      </c>
      <c r="AO20">
        <f>'raw data'!AX20</f>
        <v>0</v>
      </c>
      <c r="AP20">
        <f>'raw data'!AV20</f>
        <v>0</v>
      </c>
      <c r="AQ20">
        <f t="shared" si="14"/>
        <v>236141</v>
      </c>
      <c r="AR20" t="str">
        <f t="shared" si="15"/>
        <v/>
      </c>
      <c r="AS20">
        <f>'raw data'!CK20</f>
        <v>38000</v>
      </c>
      <c r="AT20">
        <f>'raw data'!CI20</f>
        <v>39231</v>
      </c>
      <c r="AU20">
        <f t="shared" si="16"/>
        <v>198141</v>
      </c>
      <c r="AV20" t="str">
        <f t="shared" si="17"/>
        <v/>
      </c>
      <c r="AW20">
        <f>'raw data'!BB20</f>
        <v>234887</v>
      </c>
      <c r="AX20">
        <f>'raw data'!AZ20</f>
        <v>236131</v>
      </c>
      <c r="AY20">
        <f t="shared" si="18"/>
        <v>1254</v>
      </c>
      <c r="AZ20">
        <f t="shared" si="19"/>
        <v>1254</v>
      </c>
      <c r="BA20">
        <f>'raw data'!BJ20</f>
        <v>104297</v>
      </c>
      <c r="BB20">
        <f>'raw data'!BH20</f>
        <v>105531</v>
      </c>
      <c r="BC20">
        <f t="shared" si="20"/>
        <v>131844</v>
      </c>
      <c r="BD20" t="str">
        <f t="shared" si="21"/>
        <v/>
      </c>
      <c r="BE20">
        <f>'raw data'!AH20</f>
        <v>293896</v>
      </c>
      <c r="BF20">
        <f>'raw data'!AG20</f>
        <v>299881</v>
      </c>
    </row>
    <row r="21" spans="1:58">
      <c r="A21" t="str">
        <f>'raw data'!CA21</f>
        <v>+$</v>
      </c>
      <c r="B21">
        <f>'raw data'!I21</f>
        <v>28682</v>
      </c>
      <c r="D21">
        <f>'raw data'!AL21</f>
        <v>28689</v>
      </c>
      <c r="E21">
        <f>'raw data'!AJ21</f>
        <v>32681</v>
      </c>
      <c r="F21">
        <f t="shared" si="1"/>
        <v>210962</v>
      </c>
      <c r="G21">
        <f>'raw data'!BZ21</f>
        <v>248695</v>
      </c>
      <c r="H21">
        <f>'raw data'!BX21</f>
        <v>250181</v>
      </c>
      <c r="J21">
        <f>'raw data'!DE21</f>
        <v>239651</v>
      </c>
      <c r="K21">
        <f>'raw data'!DC21</f>
        <v>240131</v>
      </c>
      <c r="L21" s="5">
        <f t="shared" si="2"/>
        <v>207450</v>
      </c>
      <c r="M21">
        <f t="shared" si="3"/>
        <v>485</v>
      </c>
      <c r="O21">
        <f>'raw data'!BN21</f>
        <v>240136</v>
      </c>
      <c r="P21">
        <f>'raw data'!BL21</f>
        <v>243381</v>
      </c>
      <c r="Q21">
        <f t="shared" si="4"/>
        <v>3247</v>
      </c>
      <c r="S21">
        <f>'raw data'!CY21</f>
        <v>243383</v>
      </c>
      <c r="T21">
        <f>'raw data'!CW21</f>
        <v>243531</v>
      </c>
      <c r="U21">
        <f t="shared" si="5"/>
        <v>163</v>
      </c>
      <c r="W21">
        <f>'raw data'!BT21</f>
        <v>243546</v>
      </c>
      <c r="X21">
        <f>'raw data'!BR21</f>
        <v>247431</v>
      </c>
      <c r="Y21">
        <f t="shared" si="6"/>
        <v>-3900</v>
      </c>
      <c r="Z21">
        <f t="shared" si="7"/>
        <v>18706</v>
      </c>
      <c r="AB21">
        <f>'raw data'!CS21</f>
        <v>247441</v>
      </c>
      <c r="AC21">
        <f>'raw data'!CQ21</f>
        <v>248681</v>
      </c>
      <c r="AD21">
        <f t="shared" si="8"/>
        <v>1254</v>
      </c>
      <c r="AE21">
        <f t="shared" si="9"/>
        <v>1254</v>
      </c>
      <c r="AF21">
        <f>'raw data'!BF21</f>
        <v>0</v>
      </c>
      <c r="AG21">
        <f>'raw data'!BD21</f>
        <v>0</v>
      </c>
      <c r="AH21">
        <f t="shared" si="10"/>
        <v>248695</v>
      </c>
      <c r="AI21" t="str">
        <f t="shared" si="11"/>
        <v/>
      </c>
      <c r="AK21">
        <f>'raw data'!AT21</f>
        <v>224840</v>
      </c>
      <c r="AL21">
        <f>'raw data'!AR21</f>
        <v>226081</v>
      </c>
      <c r="AM21">
        <f t="shared" si="12"/>
        <v>23855</v>
      </c>
      <c r="AN21" t="str">
        <f t="shared" si="13"/>
        <v/>
      </c>
      <c r="AO21">
        <f>'raw data'!AX21</f>
        <v>0</v>
      </c>
      <c r="AP21">
        <f>'raw data'!AV21</f>
        <v>0</v>
      </c>
      <c r="AQ21">
        <f t="shared" si="14"/>
        <v>248695</v>
      </c>
      <c r="AR21" t="str">
        <f t="shared" si="15"/>
        <v/>
      </c>
      <c r="AS21">
        <f>'raw data'!CK21</f>
        <v>38000</v>
      </c>
      <c r="AT21">
        <f>'raw data'!CI21</f>
        <v>39231</v>
      </c>
      <c r="AU21">
        <f t="shared" si="16"/>
        <v>210695</v>
      </c>
      <c r="AV21" t="str">
        <f t="shared" si="17"/>
        <v/>
      </c>
      <c r="AW21">
        <f>'raw data'!BB21</f>
        <v>234887</v>
      </c>
      <c r="AX21">
        <f>'raw data'!AZ21</f>
        <v>236131</v>
      </c>
      <c r="AY21">
        <f t="shared" si="18"/>
        <v>13808</v>
      </c>
      <c r="AZ21" t="str">
        <f t="shared" si="19"/>
        <v/>
      </c>
      <c r="BA21">
        <f>'raw data'!BJ21</f>
        <v>104297</v>
      </c>
      <c r="BB21">
        <f>'raw data'!BH21</f>
        <v>105531</v>
      </c>
      <c r="BC21">
        <f t="shared" si="20"/>
        <v>144398</v>
      </c>
      <c r="BD21" t="str">
        <f t="shared" si="21"/>
        <v/>
      </c>
      <c r="BE21">
        <f>'raw data'!AH21</f>
        <v>293896</v>
      </c>
      <c r="BF21">
        <f>'raw data'!AG21</f>
        <v>299881</v>
      </c>
    </row>
    <row r="22" spans="1:58">
      <c r="A22" t="str">
        <f>'raw data'!CA22</f>
        <v>+$</v>
      </c>
      <c r="B22">
        <f>'raw data'!I22</f>
        <v>28682</v>
      </c>
      <c r="D22">
        <f>'raw data'!AL22</f>
        <v>28689</v>
      </c>
      <c r="E22">
        <f>'raw data'!AJ22</f>
        <v>32681</v>
      </c>
      <c r="F22">
        <f t="shared" si="1"/>
        <v>221510</v>
      </c>
      <c r="G22">
        <f>'raw data'!BZ22</f>
        <v>257739</v>
      </c>
      <c r="H22">
        <f>'raw data'!BX22</f>
        <v>261231</v>
      </c>
      <c r="J22">
        <f>'raw data'!DE22</f>
        <v>250199</v>
      </c>
      <c r="K22">
        <f>'raw data'!DC22</f>
        <v>250681</v>
      </c>
      <c r="L22" s="5">
        <f t="shared" si="2"/>
        <v>218000</v>
      </c>
      <c r="M22">
        <f t="shared" si="3"/>
        <v>485</v>
      </c>
      <c r="O22">
        <f>'raw data'!BN22</f>
        <v>250684</v>
      </c>
      <c r="P22">
        <f>'raw data'!BL22</f>
        <v>253931</v>
      </c>
      <c r="Q22">
        <f t="shared" si="4"/>
        <v>3250</v>
      </c>
      <c r="S22">
        <f>'raw data'!CY22</f>
        <v>253934</v>
      </c>
      <c r="T22">
        <f>'raw data'!CW22</f>
        <v>254081</v>
      </c>
      <c r="U22">
        <f t="shared" si="5"/>
        <v>160</v>
      </c>
      <c r="W22">
        <f>'raw data'!BT22</f>
        <v>254094</v>
      </c>
      <c r="X22">
        <f>'raw data'!BR22</f>
        <v>256481</v>
      </c>
      <c r="Y22">
        <f t="shared" si="6"/>
        <v>-2400</v>
      </c>
      <c r="Z22">
        <f t="shared" si="7"/>
        <v>29254</v>
      </c>
      <c r="AB22">
        <f>'raw data'!CS22</f>
        <v>256485</v>
      </c>
      <c r="AC22">
        <f>'raw data'!CQ22</f>
        <v>257731</v>
      </c>
      <c r="AD22">
        <f t="shared" si="8"/>
        <v>1254</v>
      </c>
      <c r="AE22">
        <f t="shared" si="9"/>
        <v>1254</v>
      </c>
      <c r="AF22">
        <f>'raw data'!BF22</f>
        <v>0</v>
      </c>
      <c r="AG22">
        <f>'raw data'!BD22</f>
        <v>0</v>
      </c>
      <c r="AH22">
        <f t="shared" si="10"/>
        <v>257739</v>
      </c>
      <c r="AI22" t="str">
        <f t="shared" si="11"/>
        <v/>
      </c>
      <c r="AK22">
        <f>'raw data'!AT22</f>
        <v>224840</v>
      </c>
      <c r="AL22">
        <f>'raw data'!AR22</f>
        <v>226081</v>
      </c>
      <c r="AM22">
        <f t="shared" si="12"/>
        <v>32899</v>
      </c>
      <c r="AN22" t="str">
        <f t="shared" si="13"/>
        <v/>
      </c>
      <c r="AO22">
        <f>'raw data'!AX22</f>
        <v>0</v>
      </c>
      <c r="AP22">
        <f>'raw data'!AV22</f>
        <v>0</v>
      </c>
      <c r="AQ22">
        <f t="shared" si="14"/>
        <v>257739</v>
      </c>
      <c r="AR22" t="str">
        <f t="shared" si="15"/>
        <v/>
      </c>
      <c r="AS22">
        <f>'raw data'!CK22</f>
        <v>38000</v>
      </c>
      <c r="AT22">
        <f>'raw data'!CI22</f>
        <v>39231</v>
      </c>
      <c r="AU22">
        <f t="shared" si="16"/>
        <v>219739</v>
      </c>
      <c r="AV22" t="str">
        <f t="shared" si="17"/>
        <v/>
      </c>
      <c r="AW22">
        <f>'raw data'!BB22</f>
        <v>234887</v>
      </c>
      <c r="AX22">
        <f>'raw data'!AZ22</f>
        <v>236131</v>
      </c>
      <c r="AY22">
        <f t="shared" si="18"/>
        <v>22852</v>
      </c>
      <c r="AZ22" t="str">
        <f t="shared" si="19"/>
        <v/>
      </c>
      <c r="BA22">
        <f>'raw data'!BJ22</f>
        <v>104297</v>
      </c>
      <c r="BB22">
        <f>'raw data'!BH22</f>
        <v>105531</v>
      </c>
      <c r="BC22">
        <f t="shared" si="20"/>
        <v>153442</v>
      </c>
      <c r="BD22" t="str">
        <f t="shared" si="21"/>
        <v/>
      </c>
      <c r="BE22">
        <f>'raw data'!AH22</f>
        <v>293896</v>
      </c>
      <c r="BF22">
        <f>'raw data'!AG22</f>
        <v>299881</v>
      </c>
    </row>
    <row r="23" spans="1:58">
      <c r="A23" t="str">
        <f>'raw data'!CA23</f>
        <v>0$</v>
      </c>
      <c r="B23">
        <f>'raw data'!I23</f>
        <v>28682</v>
      </c>
      <c r="D23">
        <f>'raw data'!AL23</f>
        <v>28689</v>
      </c>
      <c r="E23">
        <f>'raw data'!AJ23</f>
        <v>32681</v>
      </c>
      <c r="F23">
        <f t="shared" si="1"/>
        <v>232560</v>
      </c>
      <c r="G23">
        <f>'raw data'!BZ23</f>
        <v>270293</v>
      </c>
      <c r="H23">
        <f>'raw data'!BX23</f>
        <v>272281</v>
      </c>
      <c r="J23">
        <f>'raw data'!DE23</f>
        <v>261249</v>
      </c>
      <c r="K23">
        <f>'raw data'!DC23</f>
        <v>261731</v>
      </c>
      <c r="L23" s="5">
        <f t="shared" si="2"/>
        <v>229050</v>
      </c>
      <c r="M23">
        <f t="shared" si="3"/>
        <v>485</v>
      </c>
      <c r="O23">
        <f>'raw data'!BN23</f>
        <v>261734</v>
      </c>
      <c r="P23">
        <f>'raw data'!BL23</f>
        <v>265481</v>
      </c>
      <c r="Q23">
        <f t="shared" si="4"/>
        <v>3749</v>
      </c>
      <c r="S23">
        <f>'raw data'!CY23</f>
        <v>265483</v>
      </c>
      <c r="T23">
        <f>'raw data'!CW23</f>
        <v>265631</v>
      </c>
      <c r="U23">
        <f t="shared" si="5"/>
        <v>163</v>
      </c>
      <c r="W23">
        <f>'raw data'!BT23</f>
        <v>265646</v>
      </c>
      <c r="X23">
        <f>'raw data'!BR23</f>
        <v>269031</v>
      </c>
      <c r="Y23">
        <f t="shared" si="6"/>
        <v>-3400</v>
      </c>
      <c r="Z23">
        <f t="shared" si="7"/>
        <v>-3393</v>
      </c>
      <c r="AB23">
        <f>'raw data'!CS23</f>
        <v>256485</v>
      </c>
      <c r="AC23">
        <f>'raw data'!CQ23</f>
        <v>257731</v>
      </c>
      <c r="AD23">
        <f t="shared" si="8"/>
        <v>13808</v>
      </c>
      <c r="AE23" t="str">
        <f t="shared" si="9"/>
        <v/>
      </c>
      <c r="AF23">
        <f>'raw data'!BF23</f>
        <v>0</v>
      </c>
      <c r="AG23">
        <f>'raw data'!BD23</f>
        <v>0</v>
      </c>
      <c r="AH23">
        <f t="shared" si="10"/>
        <v>270293</v>
      </c>
      <c r="AI23" t="str">
        <f t="shared" si="11"/>
        <v/>
      </c>
      <c r="AK23">
        <f>'raw data'!AT23</f>
        <v>269039</v>
      </c>
      <c r="AL23">
        <f>'raw data'!AR23</f>
        <v>270281</v>
      </c>
      <c r="AM23">
        <f t="shared" si="12"/>
        <v>1254</v>
      </c>
      <c r="AN23">
        <f t="shared" si="13"/>
        <v>1254</v>
      </c>
      <c r="AO23">
        <f>'raw data'!AX23</f>
        <v>0</v>
      </c>
      <c r="AP23">
        <f>'raw data'!AV23</f>
        <v>0</v>
      </c>
      <c r="AQ23">
        <f t="shared" si="14"/>
        <v>270293</v>
      </c>
      <c r="AR23" t="str">
        <f t="shared" si="15"/>
        <v/>
      </c>
      <c r="AS23">
        <f>'raw data'!CK23</f>
        <v>38000</v>
      </c>
      <c r="AT23">
        <f>'raw data'!CI23</f>
        <v>39231</v>
      </c>
      <c r="AU23">
        <f t="shared" si="16"/>
        <v>232293</v>
      </c>
      <c r="AV23" t="str">
        <f t="shared" si="17"/>
        <v/>
      </c>
      <c r="AW23">
        <f>'raw data'!BB23</f>
        <v>234887</v>
      </c>
      <c r="AX23">
        <f>'raw data'!AZ23</f>
        <v>236131</v>
      </c>
      <c r="AY23">
        <f t="shared" si="18"/>
        <v>35406</v>
      </c>
      <c r="AZ23" t="str">
        <f t="shared" si="19"/>
        <v/>
      </c>
      <c r="BA23">
        <f>'raw data'!BJ23</f>
        <v>104297</v>
      </c>
      <c r="BB23">
        <f>'raw data'!BH23</f>
        <v>105531</v>
      </c>
      <c r="BC23">
        <f t="shared" si="20"/>
        <v>165996</v>
      </c>
      <c r="BD23" t="str">
        <f t="shared" si="21"/>
        <v/>
      </c>
      <c r="BE23">
        <f>'raw data'!AH23</f>
        <v>293896</v>
      </c>
      <c r="BF23">
        <f>'raw data'!AG23</f>
        <v>299881</v>
      </c>
    </row>
    <row r="24" spans="1:58">
      <c r="A24" t="str">
        <f>'raw data'!CA24</f>
        <v>-$</v>
      </c>
      <c r="B24">
        <f>'raw data'!I24</f>
        <v>28682</v>
      </c>
      <c r="D24">
        <f>'raw data'!AL24</f>
        <v>28689</v>
      </c>
      <c r="E24">
        <f>'raw data'!AJ24</f>
        <v>32681</v>
      </c>
      <c r="F24">
        <f t="shared" si="1"/>
        <v>243610</v>
      </c>
      <c r="G24">
        <f>'raw data'!BZ24</f>
        <v>280841</v>
      </c>
      <c r="H24">
        <f>'raw data'!BX24</f>
        <v>282831</v>
      </c>
      <c r="J24">
        <f>'raw data'!DE24</f>
        <v>272299</v>
      </c>
      <c r="K24">
        <f>'raw data'!DC24</f>
        <v>272781</v>
      </c>
      <c r="L24" s="5">
        <f t="shared" si="2"/>
        <v>240100</v>
      </c>
      <c r="M24">
        <f t="shared" si="3"/>
        <v>501</v>
      </c>
      <c r="O24">
        <f>'raw data'!BN24</f>
        <v>272800</v>
      </c>
      <c r="P24">
        <f>'raw data'!BL24</f>
        <v>276531</v>
      </c>
      <c r="Q24">
        <f t="shared" si="4"/>
        <v>3733</v>
      </c>
      <c r="S24">
        <f>'raw data'!CY24</f>
        <v>276533</v>
      </c>
      <c r="T24">
        <f>'raw data'!CW24</f>
        <v>276681</v>
      </c>
      <c r="U24">
        <f t="shared" si="5"/>
        <v>162</v>
      </c>
      <c r="W24">
        <f>'raw data'!BT24</f>
        <v>276695</v>
      </c>
      <c r="X24">
        <f>'raw data'!BR24</f>
        <v>279581</v>
      </c>
      <c r="Y24">
        <f t="shared" si="6"/>
        <v>-2900</v>
      </c>
      <c r="Z24">
        <f t="shared" si="7"/>
        <v>7656</v>
      </c>
      <c r="AB24">
        <f>'raw data'!CS24</f>
        <v>256485</v>
      </c>
      <c r="AC24">
        <f>'raw data'!CQ24</f>
        <v>257731</v>
      </c>
      <c r="AD24">
        <f t="shared" si="8"/>
        <v>24356</v>
      </c>
      <c r="AE24" t="str">
        <f t="shared" si="9"/>
        <v/>
      </c>
      <c r="AF24">
        <f>'raw data'!BF24</f>
        <v>0</v>
      </c>
      <c r="AG24">
        <f>'raw data'!BD24</f>
        <v>0</v>
      </c>
      <c r="AH24">
        <f t="shared" si="10"/>
        <v>280841</v>
      </c>
      <c r="AI24" t="str">
        <f t="shared" si="11"/>
        <v/>
      </c>
      <c r="AK24">
        <f>'raw data'!AT24</f>
        <v>269039</v>
      </c>
      <c r="AL24">
        <f>'raw data'!AR24</f>
        <v>270281</v>
      </c>
      <c r="AM24">
        <f t="shared" si="12"/>
        <v>11802</v>
      </c>
      <c r="AN24" t="str">
        <f t="shared" si="13"/>
        <v/>
      </c>
      <c r="AO24">
        <f>'raw data'!AX24</f>
        <v>0</v>
      </c>
      <c r="AP24">
        <f>'raw data'!AV24</f>
        <v>0</v>
      </c>
      <c r="AQ24">
        <f t="shared" si="14"/>
        <v>280841</v>
      </c>
      <c r="AR24" t="str">
        <f t="shared" si="15"/>
        <v/>
      </c>
      <c r="AS24">
        <f>'raw data'!CK24</f>
        <v>38000</v>
      </c>
      <c r="AT24">
        <f>'raw data'!CI24</f>
        <v>39231</v>
      </c>
      <c r="AU24">
        <f t="shared" si="16"/>
        <v>242841</v>
      </c>
      <c r="AV24" t="str">
        <f t="shared" si="17"/>
        <v/>
      </c>
      <c r="AW24">
        <f>'raw data'!BB24</f>
        <v>279587</v>
      </c>
      <c r="AX24">
        <f>'raw data'!AZ24</f>
        <v>280831</v>
      </c>
      <c r="AY24">
        <f t="shared" si="18"/>
        <v>1254</v>
      </c>
      <c r="AZ24">
        <f t="shared" si="19"/>
        <v>1254</v>
      </c>
      <c r="BA24">
        <f>'raw data'!BJ24</f>
        <v>104297</v>
      </c>
      <c r="BB24">
        <f>'raw data'!BH24</f>
        <v>105531</v>
      </c>
      <c r="BC24">
        <f t="shared" si="20"/>
        <v>176544</v>
      </c>
      <c r="BD24" t="str">
        <f t="shared" si="21"/>
        <v/>
      </c>
      <c r="BE24">
        <f>'raw data'!AH24</f>
        <v>293896</v>
      </c>
      <c r="BF24">
        <f>'raw data'!AG24</f>
        <v>299881</v>
      </c>
    </row>
    <row r="25" spans="1:58">
      <c r="A25" t="str">
        <f>'raw data'!CA25</f>
        <v>+$</v>
      </c>
      <c r="B25">
        <f>'raw data'!I25</f>
        <v>28682</v>
      </c>
      <c r="D25">
        <f>'raw data'!AL25</f>
        <v>28689</v>
      </c>
      <c r="E25">
        <f>'raw data'!AJ25</f>
        <v>32681</v>
      </c>
      <c r="F25">
        <f t="shared" si="1"/>
        <v>254158</v>
      </c>
      <c r="G25">
        <f>'raw data'!BZ25</f>
        <v>291389</v>
      </c>
      <c r="H25">
        <f>'raw data'!BX25</f>
        <v>293881</v>
      </c>
      <c r="J25">
        <f>'raw data'!DE25</f>
        <v>282847</v>
      </c>
      <c r="K25">
        <f>'raw data'!DC25</f>
        <v>283331</v>
      </c>
      <c r="L25" s="5">
        <f t="shared" si="2"/>
        <v>250650</v>
      </c>
      <c r="M25">
        <f t="shared" si="3"/>
        <v>501</v>
      </c>
      <c r="O25">
        <f>'raw data'!BN25</f>
        <v>283348</v>
      </c>
      <c r="P25">
        <f>'raw data'!BL25</f>
        <v>286081</v>
      </c>
      <c r="Q25">
        <f t="shared" si="4"/>
        <v>2735</v>
      </c>
      <c r="S25">
        <f>'raw data'!CY25</f>
        <v>286083</v>
      </c>
      <c r="T25">
        <f>'raw data'!CW25</f>
        <v>286231</v>
      </c>
      <c r="U25">
        <f t="shared" si="5"/>
        <v>157</v>
      </c>
      <c r="W25">
        <f>'raw data'!BT25</f>
        <v>286240</v>
      </c>
      <c r="X25">
        <f>'raw data'!BR25</f>
        <v>290131</v>
      </c>
      <c r="Y25">
        <f t="shared" si="6"/>
        <v>-3900</v>
      </c>
      <c r="Z25">
        <f t="shared" si="7"/>
        <v>17201</v>
      </c>
      <c r="AB25">
        <f>'raw data'!CS25</f>
        <v>256485</v>
      </c>
      <c r="AC25">
        <f>'raw data'!CQ25</f>
        <v>257731</v>
      </c>
      <c r="AD25">
        <f t="shared" si="8"/>
        <v>34904</v>
      </c>
      <c r="AE25" t="str">
        <f t="shared" si="9"/>
        <v/>
      </c>
      <c r="AF25">
        <f>'raw data'!BF25</f>
        <v>290136</v>
      </c>
      <c r="AG25">
        <f>'raw data'!BD25</f>
        <v>291381</v>
      </c>
      <c r="AH25">
        <f t="shared" si="10"/>
        <v>1253</v>
      </c>
      <c r="AI25">
        <f t="shared" si="11"/>
        <v>1253</v>
      </c>
      <c r="AK25">
        <f>'raw data'!AT25</f>
        <v>269039</v>
      </c>
      <c r="AL25">
        <f>'raw data'!AR25</f>
        <v>270281</v>
      </c>
      <c r="AM25">
        <f t="shared" si="12"/>
        <v>22350</v>
      </c>
      <c r="AN25" t="str">
        <f t="shared" si="13"/>
        <v/>
      </c>
      <c r="AO25">
        <f>'raw data'!AX25</f>
        <v>0</v>
      </c>
      <c r="AP25">
        <f>'raw data'!AV25</f>
        <v>0</v>
      </c>
      <c r="AQ25">
        <f t="shared" si="14"/>
        <v>291389</v>
      </c>
      <c r="AR25" t="str">
        <f t="shared" si="15"/>
        <v/>
      </c>
      <c r="AS25">
        <f>'raw data'!CK25</f>
        <v>38000</v>
      </c>
      <c r="AT25">
        <f>'raw data'!CI25</f>
        <v>39231</v>
      </c>
      <c r="AU25">
        <f t="shared" si="16"/>
        <v>253389</v>
      </c>
      <c r="AV25" t="str">
        <f t="shared" si="17"/>
        <v/>
      </c>
      <c r="AW25">
        <f>'raw data'!BB25</f>
        <v>279587</v>
      </c>
      <c r="AX25">
        <f>'raw data'!AZ25</f>
        <v>280831</v>
      </c>
      <c r="AY25">
        <f t="shared" si="18"/>
        <v>11802</v>
      </c>
      <c r="AZ25" t="str">
        <f t="shared" si="19"/>
        <v/>
      </c>
      <c r="BA25">
        <f>'raw data'!BJ25</f>
        <v>104297</v>
      </c>
      <c r="BB25">
        <f>'raw data'!BH25</f>
        <v>105531</v>
      </c>
      <c r="BC25">
        <f t="shared" si="20"/>
        <v>187092</v>
      </c>
      <c r="BD25" t="str">
        <f t="shared" si="21"/>
        <v/>
      </c>
      <c r="BE25">
        <f>'raw data'!AH25</f>
        <v>293896</v>
      </c>
      <c r="BF25">
        <f>'raw data'!AG25</f>
        <v>299881</v>
      </c>
    </row>
    <row r="26" spans="1:58">
      <c r="L26" s="5"/>
    </row>
    <row r="27" spans="1:58">
      <c r="L27" s="5"/>
    </row>
    <row r="28" spans="1:58">
      <c r="L28" s="5"/>
    </row>
    <row r="29" spans="1:58">
      <c r="L29" s="5"/>
    </row>
    <row r="30" spans="1:58">
      <c r="L30" s="5"/>
    </row>
    <row r="31" spans="1:58">
      <c r="L31" s="5"/>
    </row>
    <row r="32" spans="1:58">
      <c r="L32" s="5"/>
    </row>
    <row r="33" spans="12:12">
      <c r="L33" s="5"/>
    </row>
    <row r="34" spans="12:12">
      <c r="L34" s="5"/>
    </row>
    <row r="35" spans="12:12">
      <c r="L35" s="5"/>
    </row>
    <row r="36" spans="12:12">
      <c r="L36" s="5"/>
    </row>
    <row r="37" spans="12:12">
      <c r="L37" s="5"/>
    </row>
    <row r="38" spans="12:12">
      <c r="L38" s="5"/>
    </row>
    <row r="39" spans="12:12">
      <c r="L39" s="5"/>
    </row>
    <row r="40" spans="12:12">
      <c r="L40" s="5"/>
    </row>
    <row r="41" spans="12:12">
      <c r="L41" s="5"/>
    </row>
    <row r="42" spans="12:12">
      <c r="L42" s="5"/>
    </row>
    <row r="43" spans="12:12">
      <c r="L43" s="5"/>
    </row>
    <row r="44" spans="12:12">
      <c r="L44" s="5"/>
    </row>
    <row r="45" spans="12:12">
      <c r="L45" s="5"/>
    </row>
    <row r="46" spans="12:12">
      <c r="L46" s="5"/>
    </row>
    <row r="47" spans="12:12">
      <c r="L47" s="5"/>
    </row>
    <row r="48" spans="12:12">
      <c r="L48" s="5"/>
    </row>
    <row r="49" spans="12:12">
      <c r="L49" s="5"/>
    </row>
    <row r="50" spans="12:12">
      <c r="L50" s="5"/>
    </row>
    <row r="51" spans="12:12">
      <c r="L51" s="5"/>
    </row>
    <row r="52" spans="12:12">
      <c r="L52" s="5"/>
    </row>
    <row r="53" spans="12:12">
      <c r="L53" s="5"/>
    </row>
    <row r="54" spans="12:12">
      <c r="L54" s="5"/>
    </row>
    <row r="55" spans="12:12">
      <c r="L55" s="5"/>
    </row>
    <row r="56" spans="12:12">
      <c r="L56" s="5"/>
    </row>
    <row r="57" spans="12:12">
      <c r="L57" s="5"/>
    </row>
    <row r="58" spans="12:12">
      <c r="L58" s="5"/>
    </row>
    <row r="59" spans="12:12">
      <c r="L59" s="5"/>
    </row>
    <row r="60" spans="12:12">
      <c r="L60" s="5"/>
    </row>
    <row r="61" spans="12:12">
      <c r="L61" s="5"/>
    </row>
    <row r="62" spans="12:12">
      <c r="L62" s="5"/>
    </row>
    <row r="63" spans="12:12">
      <c r="L63" s="5"/>
    </row>
    <row r="64" spans="12:12">
      <c r="L64" s="5"/>
    </row>
    <row r="65" spans="12:12">
      <c r="L65" s="5"/>
    </row>
    <row r="66" spans="12:12">
      <c r="L66" s="5"/>
    </row>
    <row r="67" spans="12:12">
      <c r="L67" s="5"/>
    </row>
    <row r="68" spans="12:12">
      <c r="L68" s="5"/>
    </row>
    <row r="69" spans="12:12">
      <c r="L69" s="5"/>
    </row>
    <row r="70" spans="12:12">
      <c r="L70" s="5"/>
    </row>
    <row r="71" spans="12:12">
      <c r="L71" s="5"/>
    </row>
    <row r="72" spans="12:12">
      <c r="L72" s="5"/>
    </row>
    <row r="73" spans="12:12">
      <c r="L73" s="5"/>
    </row>
    <row r="74" spans="12:12">
      <c r="L74" s="5"/>
    </row>
    <row r="75" spans="12:12">
      <c r="L75" s="5"/>
    </row>
    <row r="76" spans="12:12">
      <c r="L76" s="5"/>
    </row>
    <row r="77" spans="12:12">
      <c r="L77" s="5"/>
    </row>
    <row r="78" spans="12:12">
      <c r="L78" s="5"/>
    </row>
    <row r="79" spans="12:12">
      <c r="L79" s="5"/>
    </row>
    <row r="80" spans="12:12">
      <c r="L80" s="5"/>
    </row>
    <row r="81" spans="12:12">
      <c r="L81" s="5"/>
    </row>
    <row r="82" spans="12:12">
      <c r="L82" s="5"/>
    </row>
    <row r="83" spans="12:12">
      <c r="L83" s="5"/>
    </row>
    <row r="84" spans="12:12">
      <c r="L84" s="5"/>
    </row>
    <row r="85" spans="12:12">
      <c r="L85" s="5"/>
    </row>
    <row r="86" spans="12:12">
      <c r="L86" s="5"/>
    </row>
    <row r="87" spans="12:12">
      <c r="L87" s="5"/>
    </row>
    <row r="88" spans="12:12">
      <c r="L88" s="5"/>
    </row>
    <row r="89" spans="12:12">
      <c r="L89" s="5"/>
    </row>
    <row r="90" spans="12:12">
      <c r="L90" s="5"/>
    </row>
    <row r="91" spans="12:12">
      <c r="L91" s="5"/>
    </row>
    <row r="92" spans="12:12">
      <c r="L92" s="5"/>
    </row>
    <row r="93" spans="12:12">
      <c r="L93" s="5"/>
    </row>
    <row r="94" spans="12:12">
      <c r="L94" s="5"/>
    </row>
    <row r="95" spans="12:12">
      <c r="L95" s="5"/>
    </row>
    <row r="96" spans="12:12">
      <c r="L96" s="5"/>
    </row>
    <row r="97" spans="12:12">
      <c r="L97" s="5"/>
    </row>
    <row r="98" spans="12:12">
      <c r="L98" s="5"/>
    </row>
    <row r="99" spans="12:12">
      <c r="L99" s="5"/>
    </row>
    <row r="100" spans="12:12">
      <c r="L100" s="5"/>
    </row>
    <row r="101" spans="12:12">
      <c r="L101" s="5"/>
    </row>
    <row r="102" spans="12:12">
      <c r="L102" s="5"/>
    </row>
    <row r="103" spans="12:12">
      <c r="L103" s="5"/>
    </row>
    <row r="104" spans="12:12">
      <c r="L104" s="5"/>
    </row>
    <row r="105" spans="12:12">
      <c r="L105" s="5"/>
    </row>
    <row r="106" spans="12:12">
      <c r="L106" s="5"/>
    </row>
    <row r="107" spans="12:12">
      <c r="L107" s="5"/>
    </row>
    <row r="108" spans="12:12">
      <c r="L108" s="5"/>
    </row>
    <row r="109" spans="12:12">
      <c r="L109" s="5"/>
    </row>
    <row r="110" spans="12:12">
      <c r="L110" s="5"/>
    </row>
    <row r="111" spans="12:12">
      <c r="L111" s="5"/>
    </row>
    <row r="112" spans="12:12">
      <c r="L112" s="5"/>
    </row>
    <row r="113" spans="12:12">
      <c r="L113" s="5"/>
    </row>
    <row r="114" spans="12:12">
      <c r="L114" s="5"/>
    </row>
    <row r="115" spans="12:12">
      <c r="L115" s="5"/>
    </row>
    <row r="116" spans="12:12">
      <c r="L116" s="5"/>
    </row>
    <row r="117" spans="12:12">
      <c r="L117" s="5"/>
    </row>
    <row r="118" spans="12:12">
      <c r="L118" s="5"/>
    </row>
    <row r="119" spans="12:12">
      <c r="L119" s="5"/>
    </row>
    <row r="120" spans="12:12">
      <c r="L120" s="5"/>
    </row>
    <row r="121" spans="12:12">
      <c r="L121" s="5"/>
    </row>
    <row r="122" spans="12:12">
      <c r="L122" s="5"/>
    </row>
    <row r="130" spans="59:61">
      <c r="BH130" s="3"/>
    </row>
    <row r="131" spans="59:61">
      <c r="BG131" t="s">
        <v>121</v>
      </c>
      <c r="BH131" s="3" t="s">
        <v>117</v>
      </c>
    </row>
    <row r="132" spans="59:61">
      <c r="BG132" t="s">
        <v>121</v>
      </c>
      <c r="BH132" s="3" t="s">
        <v>118</v>
      </c>
    </row>
    <row r="133" spans="59:61">
      <c r="BG133" t="s">
        <v>121</v>
      </c>
      <c r="BH133" s="3" t="s">
        <v>119</v>
      </c>
    </row>
    <row r="134" spans="59:61">
      <c r="BG134" t="s">
        <v>121</v>
      </c>
      <c r="BH134" s="3" t="s">
        <v>120</v>
      </c>
      <c r="BI134" t="s">
        <v>122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workbookViewId="0">
      <selection activeCell="K4" sqref="K4"/>
    </sheetView>
  </sheetViews>
  <sheetFormatPr baseColWidth="10" defaultColWidth="8.83203125" defaultRowHeight="14" x14ac:dyDescent="0"/>
  <cols>
    <col min="1" max="1" width="6" bestFit="1" customWidth="1"/>
    <col min="2" max="2" width="5.6640625" bestFit="1" customWidth="1"/>
    <col min="3" max="3" width="5.5" bestFit="1" customWidth="1"/>
    <col min="4" max="4" width="9.33203125" bestFit="1" customWidth="1"/>
    <col min="5" max="5" width="7.6640625" bestFit="1" customWidth="1"/>
    <col min="6" max="6" width="7.33203125" bestFit="1" customWidth="1"/>
    <col min="7" max="7" width="13.33203125" bestFit="1" customWidth="1"/>
    <col min="8" max="8" width="14.1640625" bestFit="1" customWidth="1"/>
    <col min="9" max="9" width="10.5" bestFit="1" customWidth="1"/>
    <col min="10" max="10" width="10.5" customWidth="1"/>
    <col min="11" max="11" width="16.1640625" bestFit="1" customWidth="1"/>
    <col min="12" max="12" width="31.6640625" bestFit="1" customWidth="1"/>
    <col min="13" max="13" width="31.6640625" customWidth="1"/>
    <col min="14" max="14" width="34.83203125" bestFit="1" customWidth="1"/>
    <col min="21" max="21" width="8.83203125" style="9"/>
  </cols>
  <sheetData>
    <row r="1" spans="1:16">
      <c r="A1" t="s">
        <v>158</v>
      </c>
      <c r="B1" t="s">
        <v>17</v>
      </c>
      <c r="C1" t="s">
        <v>157</v>
      </c>
      <c r="D1" t="str">
        <f>Sheet2!A1</f>
        <v>Incentive</v>
      </c>
      <c r="E1" t="str">
        <f>'raw data'!CT1</f>
        <v>RewVal</v>
      </c>
      <c r="F1" t="str">
        <f>'raw data'!CM1</f>
        <v>PunVal</v>
      </c>
      <c r="G1" t="s">
        <v>167</v>
      </c>
      <c r="H1" t="s">
        <v>168</v>
      </c>
      <c r="I1" t="s">
        <v>159</v>
      </c>
      <c r="K1" t="s">
        <v>171</v>
      </c>
      <c r="L1" t="s">
        <v>169</v>
      </c>
      <c r="M1" t="s">
        <v>172</v>
      </c>
      <c r="N1" t="s">
        <v>170</v>
      </c>
      <c r="P1" t="s">
        <v>177</v>
      </c>
    </row>
    <row r="2" spans="1:16">
      <c r="A2">
        <v>1</v>
      </c>
      <c r="B2">
        <v>1</v>
      </c>
      <c r="C2">
        <v>1</v>
      </c>
      <c r="D2" t="str">
        <f>Sheet2!A2</f>
        <v>-$</v>
      </c>
      <c r="E2">
        <f>'raw data'!CT2</f>
        <v>0</v>
      </c>
      <c r="F2">
        <f>'raw data'!CM2</f>
        <v>2.17</v>
      </c>
      <c r="G2">
        <f>'raw data'!CB2</f>
        <v>2250</v>
      </c>
      <c r="H2">
        <f>'raw data'!CC2</f>
        <v>2400</v>
      </c>
      <c r="I2">
        <f>'raw data'!CD2</f>
        <v>4500</v>
      </c>
      <c r="K2">
        <f>'raw data'!DC2-'raw data'!DE2</f>
        <v>481</v>
      </c>
      <c r="L2">
        <f>'raw data'!BL2-'raw data'!BN2</f>
        <v>2245</v>
      </c>
      <c r="M2">
        <f>'raw data'!CW2-'raw data'!CY2</f>
        <v>148</v>
      </c>
      <c r="N2">
        <f>'raw data'!BR2-'raw data'!BT2</f>
        <v>2389</v>
      </c>
      <c r="P2">
        <f>'raw data'!BX2-'raw data'!BZ2</f>
        <v>4494</v>
      </c>
    </row>
    <row r="3" spans="1:16">
      <c r="A3">
        <v>2</v>
      </c>
      <c r="B3">
        <v>1</v>
      </c>
      <c r="C3">
        <v>2</v>
      </c>
      <c r="D3" t="s">
        <v>44</v>
      </c>
      <c r="E3">
        <f>'raw data'!CT3</f>
        <v>2.2999999999999998</v>
      </c>
      <c r="F3">
        <f>'raw data'!CM3</f>
        <v>0</v>
      </c>
      <c r="G3">
        <f>'raw data'!CB3</f>
        <v>2250</v>
      </c>
      <c r="H3">
        <f>'raw data'!CC3</f>
        <v>2400</v>
      </c>
      <c r="I3">
        <f>'raw data'!CD3</f>
        <v>4000</v>
      </c>
      <c r="K3">
        <f>'raw data'!DC3-'raw data'!DE3</f>
        <v>481</v>
      </c>
      <c r="L3">
        <f>'raw data'!BL3-'raw data'!BN3</f>
        <v>2246</v>
      </c>
      <c r="M3">
        <f>'raw data'!CW3-'raw data'!CY3</f>
        <v>148</v>
      </c>
      <c r="N3">
        <f>'raw data'!BR3-'raw data'!BT3</f>
        <v>2389</v>
      </c>
      <c r="P3">
        <f>'raw data'!BX3-'raw data'!BZ3</f>
        <v>3995</v>
      </c>
    </row>
    <row r="4" spans="1:16">
      <c r="A4">
        <v>3</v>
      </c>
      <c r="B4">
        <v>1</v>
      </c>
      <c r="C4">
        <v>3</v>
      </c>
      <c r="D4" t="s">
        <v>44</v>
      </c>
      <c r="E4">
        <f>'raw data'!CT4</f>
        <v>0</v>
      </c>
      <c r="F4">
        <f>'raw data'!CM4</f>
        <v>0</v>
      </c>
      <c r="G4">
        <f>'raw data'!CB4</f>
        <v>2250</v>
      </c>
      <c r="H4">
        <f>'raw data'!CC4</f>
        <v>3400</v>
      </c>
      <c r="I4">
        <f>'raw data'!CD4</f>
        <v>3500</v>
      </c>
      <c r="K4">
        <f>'raw data'!DC4-'raw data'!DE4</f>
        <v>483</v>
      </c>
      <c r="L4">
        <f>'raw data'!BL4-'raw data'!BN4</f>
        <v>2231</v>
      </c>
      <c r="M4">
        <f>'raw data'!CW4-'raw data'!CY4</f>
        <v>148</v>
      </c>
      <c r="N4">
        <f>'raw data'!BR4-'raw data'!BT4</f>
        <v>3391</v>
      </c>
      <c r="P4">
        <f>'raw data'!BX4-'raw data'!BZ4</f>
        <v>3493</v>
      </c>
    </row>
    <row r="5" spans="1:16">
      <c r="A5">
        <v>4</v>
      </c>
      <c r="B5">
        <v>1</v>
      </c>
      <c r="C5">
        <v>4</v>
      </c>
      <c r="D5" t="s">
        <v>45</v>
      </c>
      <c r="E5">
        <f>'raw data'!CT5</f>
        <v>0</v>
      </c>
      <c r="F5">
        <f>'raw data'!CM5</f>
        <v>0</v>
      </c>
      <c r="G5">
        <f>'raw data'!CB5</f>
        <v>2250</v>
      </c>
      <c r="H5">
        <f>'raw data'!CC5</f>
        <v>2400</v>
      </c>
      <c r="I5">
        <f>'raw data'!CD5</f>
        <v>4500</v>
      </c>
      <c r="K5">
        <f>'raw data'!DC5-'raw data'!DE5</f>
        <v>483</v>
      </c>
      <c r="L5">
        <f>'raw data'!BL5-'raw data'!BN5</f>
        <v>2232</v>
      </c>
      <c r="M5">
        <f>'raw data'!CW5-'raw data'!CY5</f>
        <v>148</v>
      </c>
      <c r="N5">
        <f>'raw data'!BR5-'raw data'!BT5</f>
        <v>2391</v>
      </c>
      <c r="P5">
        <f>'raw data'!BX5-'raw data'!BZ5</f>
        <v>4497</v>
      </c>
    </row>
    <row r="6" spans="1:16">
      <c r="A6">
        <v>5</v>
      </c>
      <c r="B6">
        <v>1</v>
      </c>
      <c r="C6">
        <v>5</v>
      </c>
      <c r="D6" t="s">
        <v>44</v>
      </c>
      <c r="E6">
        <f>'raw data'!CT6</f>
        <v>0</v>
      </c>
      <c r="F6">
        <f>'raw data'!CM6</f>
        <v>1.97</v>
      </c>
      <c r="G6">
        <f>'raw data'!CB6</f>
        <v>2250</v>
      </c>
      <c r="H6">
        <f>'raw data'!CC6</f>
        <v>2900</v>
      </c>
      <c r="I6">
        <f>'raw data'!CD6</f>
        <v>3500</v>
      </c>
      <c r="K6">
        <f>'raw data'!DC6-'raw data'!DE6</f>
        <v>483</v>
      </c>
      <c r="L6">
        <f>'raw data'!BL6-'raw data'!BN6</f>
        <v>2232</v>
      </c>
      <c r="M6">
        <f>'raw data'!CW6-'raw data'!CY6</f>
        <v>148</v>
      </c>
      <c r="N6">
        <f>'raw data'!BR6-'raw data'!BT6</f>
        <v>2892</v>
      </c>
      <c r="P6">
        <f>'raw data'!BX6-'raw data'!BZ6</f>
        <v>3496</v>
      </c>
    </row>
    <row r="7" spans="1:16">
      <c r="A7">
        <v>6</v>
      </c>
      <c r="B7">
        <v>1</v>
      </c>
      <c r="C7">
        <v>6</v>
      </c>
      <c r="D7" t="s">
        <v>44</v>
      </c>
      <c r="E7">
        <f>'raw data'!CT7</f>
        <v>0</v>
      </c>
      <c r="F7">
        <f>'raw data'!CM7</f>
        <v>2.17</v>
      </c>
      <c r="G7">
        <f>'raw data'!CB7</f>
        <v>2250</v>
      </c>
      <c r="H7">
        <f>'raw data'!CC7</f>
        <v>2400</v>
      </c>
      <c r="I7">
        <f>'raw data'!CD7</f>
        <v>4500</v>
      </c>
      <c r="K7">
        <f>'raw data'!DC7-'raw data'!DE7</f>
        <v>485</v>
      </c>
      <c r="L7">
        <f>'raw data'!BL7-'raw data'!BN7</f>
        <v>2234</v>
      </c>
      <c r="M7">
        <f>'raw data'!CW7-'raw data'!CY7</f>
        <v>148</v>
      </c>
      <c r="N7">
        <f>'raw data'!BR7-'raw data'!BT7</f>
        <v>2393</v>
      </c>
      <c r="P7">
        <f>'raw data'!BX7-'raw data'!BZ7</f>
        <v>4482</v>
      </c>
    </row>
    <row r="8" spans="1:16">
      <c r="A8">
        <v>7</v>
      </c>
      <c r="B8">
        <v>1</v>
      </c>
      <c r="C8">
        <v>7</v>
      </c>
      <c r="D8" t="s">
        <v>45</v>
      </c>
      <c r="E8">
        <f>'raw data'!CT8</f>
        <v>0</v>
      </c>
      <c r="F8">
        <f>'raw data'!CM8</f>
        <v>0</v>
      </c>
      <c r="G8">
        <f>'raw data'!CB8</f>
        <v>3250</v>
      </c>
      <c r="H8">
        <f>'raw data'!CC8</f>
        <v>2400</v>
      </c>
      <c r="I8">
        <f>'raw data'!CD8</f>
        <v>3500</v>
      </c>
      <c r="K8">
        <f>'raw data'!DC8-'raw data'!DE8</f>
        <v>486</v>
      </c>
      <c r="L8">
        <f>'raw data'!BL8-'raw data'!BN8</f>
        <v>3234</v>
      </c>
      <c r="M8">
        <f>'raw data'!CW8-'raw data'!CY8</f>
        <v>148</v>
      </c>
      <c r="N8">
        <f>'raw data'!BR8-'raw data'!BT8</f>
        <v>2391</v>
      </c>
      <c r="P8">
        <f>'raw data'!BX8-'raw data'!BZ8</f>
        <v>3480</v>
      </c>
    </row>
    <row r="9" spans="1:16">
      <c r="A9">
        <v>8</v>
      </c>
      <c r="B9">
        <v>1</v>
      </c>
      <c r="C9">
        <v>8</v>
      </c>
      <c r="D9" t="s">
        <v>46</v>
      </c>
      <c r="E9">
        <f>'raw data'!CT9</f>
        <v>0</v>
      </c>
      <c r="F9">
        <f>'raw data'!CM9</f>
        <v>0</v>
      </c>
      <c r="G9">
        <f>'raw data'!CB9</f>
        <v>2750</v>
      </c>
      <c r="H9">
        <f>'raw data'!CC9</f>
        <v>2900</v>
      </c>
      <c r="I9">
        <f>'raw data'!CD9</f>
        <v>3000</v>
      </c>
      <c r="K9">
        <f>'raw data'!DC9-'raw data'!DE9</f>
        <v>486</v>
      </c>
      <c r="L9">
        <f>'raw data'!BL9-'raw data'!BN9</f>
        <v>2735</v>
      </c>
      <c r="M9">
        <f>'raw data'!CW9-'raw data'!CY9</f>
        <v>148</v>
      </c>
      <c r="N9">
        <f>'raw data'!BR9-'raw data'!BT9</f>
        <v>2893</v>
      </c>
      <c r="P9">
        <f>'raw data'!BX9-'raw data'!BZ9</f>
        <v>2996</v>
      </c>
    </row>
    <row r="10" spans="1:16">
      <c r="A10">
        <v>9</v>
      </c>
      <c r="B10">
        <v>1</v>
      </c>
      <c r="C10">
        <v>9</v>
      </c>
      <c r="D10" t="s">
        <v>46</v>
      </c>
      <c r="E10">
        <f>'raw data'!CT10</f>
        <v>0</v>
      </c>
      <c r="F10">
        <f>'raw data'!CM10</f>
        <v>0</v>
      </c>
      <c r="G10">
        <f>'raw data'!CB10</f>
        <v>2250</v>
      </c>
      <c r="H10">
        <f>'raw data'!CC10</f>
        <v>2400</v>
      </c>
      <c r="I10">
        <f>'raw data'!CD10</f>
        <v>4500</v>
      </c>
      <c r="K10">
        <f>'raw data'!DC10-'raw data'!DE10</f>
        <v>488</v>
      </c>
      <c r="L10">
        <f>'raw data'!BL10-'raw data'!BN10</f>
        <v>2236</v>
      </c>
      <c r="M10">
        <f>'raw data'!CW10-'raw data'!CY10</f>
        <v>148</v>
      </c>
      <c r="N10">
        <f>'raw data'!BR10-'raw data'!BT10</f>
        <v>2379</v>
      </c>
      <c r="P10">
        <f>'raw data'!BX10-'raw data'!BZ10</f>
        <v>4485</v>
      </c>
    </row>
    <row r="11" spans="1:16">
      <c r="A11">
        <v>10</v>
      </c>
      <c r="B11">
        <v>1</v>
      </c>
      <c r="C11">
        <v>10</v>
      </c>
      <c r="D11" t="s">
        <v>46</v>
      </c>
      <c r="E11">
        <f>'raw data'!CT11</f>
        <v>2.13</v>
      </c>
      <c r="F11">
        <f>'raw data'!CM11</f>
        <v>0</v>
      </c>
      <c r="G11">
        <f>'raw data'!CB11</f>
        <v>2250</v>
      </c>
      <c r="H11">
        <f>'raw data'!CC11</f>
        <v>2900</v>
      </c>
      <c r="I11">
        <f>'raw data'!CD11</f>
        <v>4000</v>
      </c>
      <c r="K11">
        <f>'raw data'!DC11-'raw data'!DE11</f>
        <v>488</v>
      </c>
      <c r="L11">
        <f>'raw data'!BL11-'raw data'!BN11</f>
        <v>2237</v>
      </c>
      <c r="M11">
        <f>'raw data'!CW11-'raw data'!CY11</f>
        <v>148</v>
      </c>
      <c r="N11">
        <f>'raw data'!BR11-'raw data'!BT11</f>
        <v>2896</v>
      </c>
      <c r="P11">
        <f>'raw data'!BX11-'raw data'!BZ11</f>
        <v>3984</v>
      </c>
    </row>
    <row r="12" spans="1:16">
      <c r="A12">
        <v>11</v>
      </c>
      <c r="B12">
        <v>1</v>
      </c>
      <c r="C12">
        <v>11</v>
      </c>
      <c r="D12" t="s">
        <v>44</v>
      </c>
      <c r="E12">
        <f>'raw data'!CT12</f>
        <v>2.06</v>
      </c>
      <c r="F12">
        <f>'raw data'!CM12</f>
        <v>0</v>
      </c>
      <c r="G12">
        <f>'raw data'!CB12</f>
        <v>2250</v>
      </c>
      <c r="H12">
        <f>'raw data'!CC12</f>
        <v>3900</v>
      </c>
      <c r="I12">
        <f>'raw data'!CD12</f>
        <v>2500</v>
      </c>
      <c r="K12">
        <f>'raw data'!DC12-'raw data'!DE12</f>
        <v>488</v>
      </c>
      <c r="L12">
        <f>'raw data'!BL12-'raw data'!BN12</f>
        <v>2237</v>
      </c>
      <c r="M12">
        <f>'raw data'!CW12-'raw data'!CY12</f>
        <v>148</v>
      </c>
      <c r="N12">
        <f>'raw data'!BR12-'raw data'!BT12</f>
        <v>3896</v>
      </c>
      <c r="P12">
        <f>'raw data'!BX12-'raw data'!BZ12</f>
        <v>2481</v>
      </c>
    </row>
    <row r="13" spans="1:16">
      <c r="A13">
        <v>12</v>
      </c>
      <c r="B13">
        <v>1</v>
      </c>
      <c r="C13">
        <v>12</v>
      </c>
      <c r="D13" t="s">
        <v>45</v>
      </c>
      <c r="E13">
        <f>'raw data'!CT13</f>
        <v>0</v>
      </c>
      <c r="F13">
        <f>'raw data'!CM13</f>
        <v>1.86</v>
      </c>
      <c r="G13">
        <f>'raw data'!CB13</f>
        <v>3750</v>
      </c>
      <c r="H13">
        <f>'raw data'!CC13</f>
        <v>3900</v>
      </c>
      <c r="I13">
        <f>'raw data'!CD13</f>
        <v>1500</v>
      </c>
      <c r="K13">
        <f>'raw data'!DC13-'raw data'!DE13</f>
        <v>474</v>
      </c>
      <c r="L13">
        <f>'raw data'!BL13-'raw data'!BN13</f>
        <v>3739</v>
      </c>
      <c r="M13">
        <f>'raw data'!CW13-'raw data'!CY13</f>
        <v>148</v>
      </c>
      <c r="N13">
        <f>'raw data'!BR13-'raw data'!BT13</f>
        <v>3894</v>
      </c>
      <c r="P13">
        <f>'raw data'!BX13-'raw data'!BZ13</f>
        <v>1495</v>
      </c>
    </row>
    <row r="14" spans="1:16">
      <c r="A14">
        <v>13</v>
      </c>
      <c r="B14">
        <v>1</v>
      </c>
      <c r="C14">
        <v>13</v>
      </c>
      <c r="D14" t="s">
        <v>45</v>
      </c>
      <c r="E14">
        <f>'raw data'!CT14</f>
        <v>0</v>
      </c>
      <c r="F14">
        <f>'raw data'!CM14</f>
        <v>1.82</v>
      </c>
      <c r="G14">
        <f>'raw data'!CB14</f>
        <v>2250</v>
      </c>
      <c r="H14">
        <f>'raw data'!CC14</f>
        <v>3900</v>
      </c>
      <c r="I14">
        <f>'raw data'!CD14</f>
        <v>3000</v>
      </c>
      <c r="K14">
        <f>'raw data'!DC14-'raw data'!DE14</f>
        <v>474</v>
      </c>
      <c r="L14">
        <f>'raw data'!BL14-'raw data'!BN14</f>
        <v>2239</v>
      </c>
      <c r="M14">
        <f>'raw data'!CW14-'raw data'!CY14</f>
        <v>148</v>
      </c>
      <c r="N14">
        <f>'raw data'!BR14-'raw data'!BT14</f>
        <v>3882</v>
      </c>
      <c r="P14">
        <f>'raw data'!BX14-'raw data'!BZ14</f>
        <v>2984</v>
      </c>
    </row>
    <row r="15" spans="1:16">
      <c r="A15">
        <v>14</v>
      </c>
      <c r="B15">
        <v>1</v>
      </c>
      <c r="C15">
        <v>14</v>
      </c>
      <c r="D15" t="s">
        <v>46</v>
      </c>
      <c r="E15">
        <f>'raw data'!CT15</f>
        <v>2.08</v>
      </c>
      <c r="F15">
        <f>'raw data'!CM15</f>
        <v>0</v>
      </c>
      <c r="G15">
        <f>'raw data'!CB15</f>
        <v>2250</v>
      </c>
      <c r="H15">
        <f>'raw data'!CC15</f>
        <v>2900</v>
      </c>
      <c r="I15">
        <f>'raw data'!CD15</f>
        <v>3500</v>
      </c>
      <c r="K15">
        <f>'raw data'!DC15-'raw data'!DE15</f>
        <v>475</v>
      </c>
      <c r="L15">
        <f>'raw data'!BL15-'raw data'!BN15</f>
        <v>2240</v>
      </c>
      <c r="M15">
        <f>'raw data'!CW15-'raw data'!CY15</f>
        <v>148</v>
      </c>
      <c r="N15">
        <f>'raw data'!BR15-'raw data'!BT15</f>
        <v>2883</v>
      </c>
      <c r="P15">
        <f>'raw data'!BX15-'raw data'!BZ15</f>
        <v>3487</v>
      </c>
    </row>
    <row r="16" spans="1:16">
      <c r="A16">
        <v>15</v>
      </c>
      <c r="B16">
        <v>1</v>
      </c>
      <c r="C16">
        <v>15</v>
      </c>
      <c r="D16" t="s">
        <v>45</v>
      </c>
      <c r="E16">
        <f>'raw data'!CT16</f>
        <v>2.02</v>
      </c>
      <c r="F16">
        <f>'raw data'!CM16</f>
        <v>0</v>
      </c>
      <c r="G16">
        <f>'raw data'!CB16</f>
        <v>2750</v>
      </c>
      <c r="H16">
        <f>'raw data'!CC16</f>
        <v>2400</v>
      </c>
      <c r="I16">
        <f>'raw data'!CD16</f>
        <v>4000</v>
      </c>
      <c r="K16">
        <f>'raw data'!DC16-'raw data'!DE16</f>
        <v>476</v>
      </c>
      <c r="L16">
        <f>'raw data'!BL16-'raw data'!BN16</f>
        <v>2742</v>
      </c>
      <c r="M16">
        <f>'raw data'!CW16-'raw data'!CY16</f>
        <v>148</v>
      </c>
      <c r="N16">
        <f>'raw data'!BR16-'raw data'!BT16</f>
        <v>2383</v>
      </c>
      <c r="P16">
        <f>'raw data'!BX16-'raw data'!BZ16</f>
        <v>3989</v>
      </c>
    </row>
    <row r="17" spans="1:21">
      <c r="A17">
        <v>16</v>
      </c>
      <c r="B17">
        <v>1</v>
      </c>
      <c r="C17">
        <v>16</v>
      </c>
      <c r="D17" t="s">
        <v>44</v>
      </c>
      <c r="E17">
        <f>'raw data'!CT17</f>
        <v>0</v>
      </c>
      <c r="F17">
        <f>'raw data'!CM17</f>
        <v>1.96</v>
      </c>
      <c r="G17">
        <f>'raw data'!CB17</f>
        <v>3250</v>
      </c>
      <c r="H17">
        <f>'raw data'!CC17</f>
        <v>3900</v>
      </c>
      <c r="I17">
        <f>'raw data'!CD17</f>
        <v>2000</v>
      </c>
      <c r="K17">
        <f>'raw data'!DC17-'raw data'!DE17</f>
        <v>477</v>
      </c>
      <c r="L17">
        <f>'raw data'!BL17-'raw data'!BN17</f>
        <v>3242</v>
      </c>
      <c r="M17">
        <f>'raw data'!CW17-'raw data'!CY17</f>
        <v>148</v>
      </c>
      <c r="N17">
        <f>'raw data'!BR17-'raw data'!BT17</f>
        <v>3882</v>
      </c>
      <c r="P17">
        <f>'raw data'!BX17-'raw data'!BZ17</f>
        <v>1983</v>
      </c>
    </row>
    <row r="18" spans="1:21">
      <c r="A18">
        <v>17</v>
      </c>
      <c r="B18">
        <v>1</v>
      </c>
      <c r="C18">
        <v>17</v>
      </c>
      <c r="D18" t="s">
        <v>45</v>
      </c>
      <c r="E18">
        <f>'raw data'!CT18</f>
        <v>0</v>
      </c>
      <c r="F18">
        <f>'raw data'!CM18</f>
        <v>0</v>
      </c>
      <c r="G18">
        <f>'raw data'!CB18</f>
        <v>3750</v>
      </c>
      <c r="H18">
        <f>'raw data'!CC18</f>
        <v>3400</v>
      </c>
      <c r="I18">
        <f>'raw data'!CD18</f>
        <v>1500</v>
      </c>
      <c r="K18">
        <f>'raw data'!DC18-'raw data'!DE18</f>
        <v>477</v>
      </c>
      <c r="L18">
        <f>'raw data'!BL18-'raw data'!BN18</f>
        <v>3742</v>
      </c>
      <c r="M18">
        <f>'raw data'!CW18-'raw data'!CY18</f>
        <v>148</v>
      </c>
      <c r="N18">
        <f>'raw data'!BR18-'raw data'!BT18</f>
        <v>3381</v>
      </c>
      <c r="P18">
        <f>'raw data'!BX18-'raw data'!BZ18</f>
        <v>1483</v>
      </c>
    </row>
    <row r="19" spans="1:21">
      <c r="A19">
        <v>18</v>
      </c>
      <c r="B19">
        <v>1</v>
      </c>
      <c r="C19">
        <v>18</v>
      </c>
      <c r="D19" t="s">
        <v>44</v>
      </c>
      <c r="E19">
        <f>'raw data'!CT19</f>
        <v>0</v>
      </c>
      <c r="F19">
        <f>'raw data'!CM19</f>
        <v>0</v>
      </c>
      <c r="G19">
        <f>'raw data'!CB19</f>
        <v>3750</v>
      </c>
      <c r="H19">
        <f>'raw data'!CC19</f>
        <v>2900</v>
      </c>
      <c r="I19">
        <f>'raw data'!CD19</f>
        <v>2500</v>
      </c>
      <c r="K19">
        <f>'raw data'!DC19-'raw data'!DE19</f>
        <v>479</v>
      </c>
      <c r="L19">
        <f>'raw data'!BL19-'raw data'!BN19</f>
        <v>3744</v>
      </c>
      <c r="M19">
        <f>'raw data'!CW19-'raw data'!CY19</f>
        <v>148</v>
      </c>
      <c r="N19">
        <f>'raw data'!BR19-'raw data'!BT19</f>
        <v>2883</v>
      </c>
      <c r="P19">
        <f>'raw data'!BX19-'raw data'!BZ19</f>
        <v>2487</v>
      </c>
    </row>
    <row r="20" spans="1:21">
      <c r="A20">
        <v>19</v>
      </c>
      <c r="B20">
        <v>1</v>
      </c>
      <c r="C20">
        <v>19</v>
      </c>
      <c r="D20" t="s">
        <v>44</v>
      </c>
      <c r="E20">
        <f>'raw data'!CT20</f>
        <v>0</v>
      </c>
      <c r="F20">
        <f>'raw data'!CM20</f>
        <v>1.83</v>
      </c>
      <c r="G20">
        <f>'raw data'!CB20</f>
        <v>3250</v>
      </c>
      <c r="H20">
        <f>'raw data'!CC20</f>
        <v>2400</v>
      </c>
      <c r="I20">
        <f>'raw data'!CD20</f>
        <v>3500</v>
      </c>
      <c r="K20">
        <f>'raw data'!DC20-'raw data'!DE20</f>
        <v>479</v>
      </c>
      <c r="L20">
        <f>'raw data'!BL20-'raw data'!BN20</f>
        <v>3245</v>
      </c>
      <c r="M20">
        <f>'raw data'!CW20-'raw data'!CY20</f>
        <v>148</v>
      </c>
      <c r="N20">
        <f>'raw data'!BR20-'raw data'!BT20</f>
        <v>2384</v>
      </c>
      <c r="P20">
        <f>'raw data'!BX20-'raw data'!BZ20</f>
        <v>3490</v>
      </c>
    </row>
    <row r="21" spans="1:21">
      <c r="A21">
        <v>20</v>
      </c>
      <c r="B21">
        <v>1</v>
      </c>
      <c r="C21">
        <v>20</v>
      </c>
      <c r="D21" t="s">
        <v>46</v>
      </c>
      <c r="E21">
        <f>'raw data'!CT21</f>
        <v>2.2000000000000002</v>
      </c>
      <c r="F21">
        <f>'raw data'!CM21</f>
        <v>0</v>
      </c>
      <c r="G21">
        <f>'raw data'!CB21</f>
        <v>3250</v>
      </c>
      <c r="H21">
        <f>'raw data'!CC21</f>
        <v>3900</v>
      </c>
      <c r="I21">
        <f>'raw data'!CD21</f>
        <v>1500</v>
      </c>
      <c r="K21">
        <f>'raw data'!DC21-'raw data'!DE21</f>
        <v>480</v>
      </c>
      <c r="L21">
        <f>'raw data'!BL21-'raw data'!BN21</f>
        <v>3245</v>
      </c>
      <c r="M21">
        <f>'raw data'!CW21-'raw data'!CY21</f>
        <v>148</v>
      </c>
      <c r="N21">
        <f>'raw data'!BR21-'raw data'!BT21</f>
        <v>3885</v>
      </c>
      <c r="P21">
        <f>'raw data'!BX21-'raw data'!BZ21</f>
        <v>1486</v>
      </c>
    </row>
    <row r="22" spans="1:21">
      <c r="A22">
        <v>21</v>
      </c>
      <c r="B22">
        <v>1</v>
      </c>
      <c r="C22">
        <v>21</v>
      </c>
      <c r="D22" t="s">
        <v>45</v>
      </c>
      <c r="E22">
        <f>'raw data'!CT22</f>
        <v>2.3199999999999998</v>
      </c>
      <c r="F22">
        <f>'raw data'!CM22</f>
        <v>0</v>
      </c>
      <c r="G22">
        <f>'raw data'!CB22</f>
        <v>3250</v>
      </c>
      <c r="H22">
        <f>'raw data'!CC22</f>
        <v>2400</v>
      </c>
      <c r="I22">
        <f>'raw data'!CD22</f>
        <v>3500</v>
      </c>
      <c r="K22">
        <f>'raw data'!DC22-'raw data'!DE22</f>
        <v>482</v>
      </c>
      <c r="L22">
        <f>'raw data'!BL22-'raw data'!BN22</f>
        <v>3247</v>
      </c>
      <c r="M22">
        <f>'raw data'!CW22-'raw data'!CY22</f>
        <v>147</v>
      </c>
      <c r="N22">
        <f>'raw data'!BR22-'raw data'!BT22</f>
        <v>2387</v>
      </c>
      <c r="P22">
        <f>'raw data'!BX22-'raw data'!BZ22</f>
        <v>3492</v>
      </c>
    </row>
    <row r="23" spans="1:21">
      <c r="A23">
        <v>22</v>
      </c>
      <c r="B23">
        <v>1</v>
      </c>
      <c r="C23">
        <v>22</v>
      </c>
      <c r="D23" t="s">
        <v>46</v>
      </c>
      <c r="E23">
        <f>'raw data'!CT23</f>
        <v>0</v>
      </c>
      <c r="F23">
        <f>'raw data'!CM23</f>
        <v>0</v>
      </c>
      <c r="G23">
        <f>'raw data'!CB23</f>
        <v>3750</v>
      </c>
      <c r="H23">
        <f>'raw data'!CC23</f>
        <v>3400</v>
      </c>
      <c r="I23">
        <f>'raw data'!CD23</f>
        <v>2000</v>
      </c>
      <c r="K23">
        <f>'raw data'!DC23-'raw data'!DE23</f>
        <v>482</v>
      </c>
      <c r="L23">
        <f>'raw data'!BL23-'raw data'!BN23</f>
        <v>3747</v>
      </c>
      <c r="M23">
        <f>'raw data'!CW23-'raw data'!CY23</f>
        <v>148</v>
      </c>
      <c r="N23">
        <f>'raw data'!BR23-'raw data'!BT23</f>
        <v>3385</v>
      </c>
      <c r="P23">
        <f>'raw data'!BX23-'raw data'!BZ23</f>
        <v>1988</v>
      </c>
    </row>
    <row r="24" spans="1:21">
      <c r="A24">
        <v>23</v>
      </c>
      <c r="B24">
        <v>1</v>
      </c>
      <c r="C24">
        <v>23</v>
      </c>
      <c r="D24" t="s">
        <v>46</v>
      </c>
      <c r="E24">
        <f>'raw data'!CT24</f>
        <v>0</v>
      </c>
      <c r="F24">
        <f>'raw data'!CM24</f>
        <v>2</v>
      </c>
      <c r="G24">
        <f>'raw data'!CB24</f>
        <v>3750</v>
      </c>
      <c r="H24">
        <f>'raw data'!CC24</f>
        <v>2900</v>
      </c>
      <c r="I24">
        <f>'raw data'!CD24</f>
        <v>2000</v>
      </c>
      <c r="K24">
        <f>'raw data'!DC24-'raw data'!DE24</f>
        <v>482</v>
      </c>
      <c r="L24">
        <f>'raw data'!BL24-'raw data'!BN24</f>
        <v>3731</v>
      </c>
      <c r="M24">
        <f>'raw data'!CW24-'raw data'!CY24</f>
        <v>148</v>
      </c>
      <c r="N24">
        <f>'raw data'!BR24-'raw data'!BT24</f>
        <v>2886</v>
      </c>
      <c r="P24">
        <f>'raw data'!BX24-'raw data'!BZ24</f>
        <v>1990</v>
      </c>
    </row>
    <row r="25" spans="1:21" s="3" customFormat="1">
      <c r="A25" s="3">
        <v>24</v>
      </c>
      <c r="B25" s="3">
        <v>1</v>
      </c>
      <c r="C25" s="3">
        <v>24</v>
      </c>
      <c r="D25" s="3" t="s">
        <v>45</v>
      </c>
      <c r="E25">
        <f>'raw data'!CT25</f>
        <v>2.2599999999999998</v>
      </c>
      <c r="F25">
        <f>'raw data'!CM25</f>
        <v>0</v>
      </c>
      <c r="G25">
        <f>'raw data'!CB25</f>
        <v>2750</v>
      </c>
      <c r="H25">
        <f>'raw data'!CC25</f>
        <v>3900</v>
      </c>
      <c r="I25">
        <f>'raw data'!CD25</f>
        <v>2500</v>
      </c>
      <c r="J25"/>
      <c r="K25">
        <f>'raw data'!DC25-'raw data'!DE25</f>
        <v>484</v>
      </c>
      <c r="L25">
        <f>'raw data'!BL25-'raw data'!BN25</f>
        <v>2733</v>
      </c>
      <c r="M25">
        <f>'raw data'!CW25-'raw data'!CY25</f>
        <v>148</v>
      </c>
      <c r="N25">
        <f>'raw data'!BR25-'raw data'!BT25</f>
        <v>3891</v>
      </c>
      <c r="O25"/>
      <c r="P25">
        <f>'raw data'!BX25-'raw data'!BZ25</f>
        <v>2492</v>
      </c>
      <c r="Q25"/>
      <c r="R25"/>
      <c r="S25"/>
      <c r="T25"/>
      <c r="U25" s="9"/>
    </row>
    <row r="49" spans="10:21" s="3" customFormat="1">
      <c r="J49"/>
      <c r="K49"/>
      <c r="L49"/>
      <c r="M49"/>
      <c r="N49"/>
      <c r="O49"/>
      <c r="P49"/>
      <c r="Q49"/>
      <c r="R49"/>
      <c r="S49"/>
      <c r="T49"/>
      <c r="U49" s="9"/>
    </row>
    <row r="73" spans="10:21" s="3" customFormat="1">
      <c r="J73"/>
      <c r="K73"/>
      <c r="L73"/>
      <c r="M73"/>
      <c r="N73"/>
      <c r="O73"/>
      <c r="P73"/>
      <c r="Q73"/>
      <c r="R73"/>
      <c r="S73"/>
      <c r="T73"/>
      <c r="U73" s="9"/>
    </row>
    <row r="97" spans="10:21" s="3" customFormat="1">
      <c r="J97"/>
      <c r="K97"/>
      <c r="L97"/>
      <c r="M97"/>
      <c r="N97"/>
      <c r="O97"/>
      <c r="P97"/>
      <c r="Q97"/>
      <c r="R97"/>
      <c r="S97"/>
      <c r="T97"/>
      <c r="U97" s="9"/>
    </row>
    <row r="121" spans="10:21" s="3" customFormat="1">
      <c r="J121"/>
      <c r="K121"/>
      <c r="L121"/>
      <c r="M121"/>
      <c r="N121"/>
      <c r="O121"/>
      <c r="P121"/>
      <c r="Q121"/>
      <c r="R121"/>
      <c r="S121"/>
      <c r="T121"/>
      <c r="U121" s="9"/>
    </row>
    <row r="122" spans="10:21">
      <c r="R122" s="3"/>
    </row>
    <row r="123" spans="10:21">
      <c r="R123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9"/>
  <sheetViews>
    <sheetView tabSelected="1" topLeftCell="L1" workbookViewId="0">
      <selection activeCell="AA2" sqref="AA2"/>
    </sheetView>
  </sheetViews>
  <sheetFormatPr baseColWidth="10" defaultColWidth="8.83203125" defaultRowHeight="14" x14ac:dyDescent="0"/>
  <cols>
    <col min="2" max="2" width="12.5" bestFit="1" customWidth="1"/>
    <col min="3" max="3" width="12.33203125" bestFit="1" customWidth="1"/>
    <col min="4" max="5" width="12.33203125" customWidth="1"/>
    <col min="6" max="6" width="13" customWidth="1"/>
    <col min="7" max="7" width="12.33203125" bestFit="1" customWidth="1"/>
    <col min="8" max="9" width="12.33203125" customWidth="1"/>
    <col min="10" max="10" width="12.5" bestFit="1" customWidth="1"/>
    <col min="11" max="11" width="12.1640625" bestFit="1" customWidth="1"/>
    <col min="12" max="13" width="12.1640625" customWidth="1"/>
    <col min="15" max="15" width="10.1640625" bestFit="1" customWidth="1"/>
    <col min="16" max="17" width="12.1640625" customWidth="1"/>
    <col min="18" max="19" width="11.5" customWidth="1"/>
    <col min="20" max="21" width="12.1640625" customWidth="1"/>
    <col min="22" max="22" width="18.33203125" bestFit="1" customWidth="1"/>
    <col min="23" max="23" width="24.33203125" customWidth="1"/>
    <col min="24" max="25" width="12.1640625" customWidth="1"/>
    <col min="26" max="27" width="11.6640625" customWidth="1"/>
    <col min="28" max="29" width="12.1640625" customWidth="1"/>
    <col min="30" max="30" width="17.83203125" bestFit="1" customWidth="1"/>
    <col min="31" max="31" width="17.83203125" customWidth="1"/>
    <col min="32" max="33" width="12.1640625" customWidth="1"/>
    <col min="34" max="34" width="11.33203125" style="4" bestFit="1" customWidth="1"/>
    <col min="35" max="35" width="11.33203125" style="4" customWidth="1"/>
    <col min="36" max="37" width="12.1640625" customWidth="1"/>
    <col min="38" max="38" width="12" style="4" bestFit="1" customWidth="1"/>
    <col min="39" max="39" width="12" style="4" customWidth="1"/>
    <col min="40" max="41" width="12.1640625" customWidth="1"/>
    <col min="44" max="45" width="12.1640625" customWidth="1"/>
    <col min="54" max="54" width="11.1640625" bestFit="1" customWidth="1"/>
    <col min="55" max="55" width="22.1640625" bestFit="1" customWidth="1"/>
    <col min="56" max="56" width="10.6640625" bestFit="1" customWidth="1"/>
    <col min="57" max="57" width="21.6640625" bestFit="1" customWidth="1"/>
    <col min="58" max="59" width="15.6640625" bestFit="1" customWidth="1"/>
  </cols>
  <sheetData>
    <row r="1" spans="1:60" s="6" customFormat="1">
      <c r="B1" s="6" t="s">
        <v>160</v>
      </c>
      <c r="C1" s="6" t="s">
        <v>161</v>
      </c>
      <c r="F1" s="6" t="s">
        <v>162</v>
      </c>
      <c r="G1" s="6" t="s">
        <v>182</v>
      </c>
      <c r="J1" s="6" t="s">
        <v>163</v>
      </c>
      <c r="K1" s="6" t="s">
        <v>164</v>
      </c>
      <c r="N1" s="6" t="s">
        <v>165</v>
      </c>
      <c r="O1" s="6" t="s">
        <v>166</v>
      </c>
      <c r="R1" s="6" t="s">
        <v>132</v>
      </c>
      <c r="S1" s="6" t="s">
        <v>183</v>
      </c>
      <c r="V1" s="6" t="s">
        <v>133</v>
      </c>
      <c r="W1" s="6" t="s">
        <v>184</v>
      </c>
      <c r="Z1" s="6" t="s">
        <v>134</v>
      </c>
      <c r="AA1" s="6" t="s">
        <v>185</v>
      </c>
      <c r="AD1" s="6" t="s">
        <v>135</v>
      </c>
      <c r="AE1" s="6" t="s">
        <v>186</v>
      </c>
      <c r="AH1" s="11" t="s">
        <v>136</v>
      </c>
      <c r="AI1" s="11" t="s">
        <v>188</v>
      </c>
      <c r="AL1" s="11" t="s">
        <v>137</v>
      </c>
      <c r="AM1" s="11" t="s">
        <v>189</v>
      </c>
      <c r="AP1" s="7" t="s">
        <v>147</v>
      </c>
      <c r="AQ1" s="7" t="s">
        <v>187</v>
      </c>
      <c r="AT1" s="6" t="s">
        <v>138</v>
      </c>
      <c r="BB1" s="6" t="s">
        <v>139</v>
      </c>
      <c r="BC1" s="6" t="s">
        <v>140</v>
      </c>
      <c r="BD1" s="6" t="s">
        <v>141</v>
      </c>
      <c r="BE1" s="6" t="s">
        <v>142</v>
      </c>
      <c r="BF1" s="6" t="s">
        <v>143</v>
      </c>
      <c r="BG1" s="6" t="s">
        <v>144</v>
      </c>
      <c r="BH1" s="6" t="s">
        <v>145</v>
      </c>
    </row>
    <row r="2" spans="1:60">
      <c r="A2" t="str">
        <f>Sheet2!A2</f>
        <v>-$</v>
      </c>
      <c r="B2" t="str">
        <f>IF(A2="+$", (Sheet2!J2-Sheet2!B2)/1000, "")</f>
        <v/>
      </c>
      <c r="C2" t="str">
        <f>IF((B2=""), "",('ITI ISI'!K2/1000)+('ITI ISI'!L2/1000))</f>
        <v/>
      </c>
      <c r="D2" t="str">
        <f>IF((C2=""), "",1)</f>
        <v/>
      </c>
      <c r="F2">
        <f>IF(A2="-$", (Sheet2!J2-Sheet2!B2)/1000, "")</f>
        <v>4.0179999999999998</v>
      </c>
      <c r="G2">
        <f>IF((F2=""), "",('ITI ISI'!K2/1000)+('ITI ISI'!L2/1000))</f>
        <v>2.726</v>
      </c>
      <c r="H2">
        <f>IF((G2=""), "",1)</f>
        <v>1</v>
      </c>
      <c r="J2" t="str">
        <f>IF(A2="0$", (Sheet2!J2-Sheet2!B2)/1000, "")</f>
        <v/>
      </c>
      <c r="K2" t="str">
        <f>IF((J2=""), "",('ITI ISI'!K2/1000)+('ITI ISI'!L2/1000))</f>
        <v/>
      </c>
      <c r="L2" t="str">
        <f>IF((K2=""), "",1)</f>
        <v/>
      </c>
      <c r="N2">
        <f>(Sheet2!S2-Sheet2!$B$2)/1000</f>
        <v>6.7510000000000003</v>
      </c>
      <c r="O2">
        <f>('ITI ISI'!M2/1000)+('ITI ISI'!N2/1000)</f>
        <v>2.5369999999999999</v>
      </c>
      <c r="P2">
        <f>IF((O2=""), "",1)</f>
        <v>1</v>
      </c>
      <c r="R2" t="str">
        <f>IF(AND(Sheet2!AD2&lt;1300, A2="+$"), (Sheet2!AB2-Sheet2!B2)/1000, "")</f>
        <v/>
      </c>
      <c r="T2" t="str">
        <f>IF((S2=""), "",1)</f>
        <v/>
      </c>
      <c r="V2" t="str">
        <f>IF(AND(Sheet2!AH2&lt;1300, A2="+$"), (Sheet2!AF2-Sheet2!B2)/1000, "")</f>
        <v/>
      </c>
      <c r="W2" t="str">
        <f>IF((V2=""),"",((Sheet2!AG2-Sheet2!AF2)/1000))</f>
        <v/>
      </c>
      <c r="X2" t="str">
        <f>IF((W2=""), "",1)</f>
        <v/>
      </c>
      <c r="Z2">
        <f>IF(AND(Sheet2!AU2&lt;1300, A2="-$"), (Sheet2!AS2-Sheet2!B2)/1000, "")</f>
        <v>9.3179999999999996</v>
      </c>
      <c r="AA2">
        <f>IF((Z2=""),"",((Sheet2!AT2-Sheet2!AS2)/1000))</f>
        <v>1.2310000000000001</v>
      </c>
      <c r="AB2">
        <f>IF((AA2=""), "",1)</f>
        <v>1</v>
      </c>
      <c r="AD2" t="str">
        <f>IF(AND(Sheet2!AY2&lt;1300, A2="-$"), (Sheet2!AW2-Sheet2!B2)/1000, "")</f>
        <v/>
      </c>
      <c r="AE2" t="str">
        <f>IF((AD2=""),"",((Sheet2!AX2-Sheet2!AW2)/1000))</f>
        <v/>
      </c>
      <c r="AF2" t="str">
        <f>IF((AE2=""), "",1)</f>
        <v/>
      </c>
      <c r="AH2" s="4" t="str">
        <f>IF(AND(Sheet2!AM2&lt;1300, A2="0$"), (Sheet2!AK2-Sheet2!B2)/1000, "")</f>
        <v/>
      </c>
      <c r="AI2" t="str">
        <f>IF((AH2=""),"",((Sheet2!AL2-Sheet2!AK2)/1000))</f>
        <v/>
      </c>
      <c r="AJ2" t="str">
        <f>IF((AI2=""), "",1)</f>
        <v/>
      </c>
      <c r="AL2" s="4" t="str">
        <f>IF(AND(Sheet2!AQ2&lt;1300, A2="0$"), (Sheet2!AO2-Sheet2!B2)/1000, "")</f>
        <v/>
      </c>
      <c r="AM2" t="str">
        <f>IF((AL2=""),"",((Sheet2!AP2-Sheet2!AO2)/1000))</f>
        <v/>
      </c>
      <c r="AN2" t="str">
        <f>IF((AM2=""), "",1)</f>
        <v/>
      </c>
      <c r="AP2" s="8" t="str">
        <f>IF(AH2="",AL2,AH2)</f>
        <v/>
      </c>
      <c r="AQ2" s="8" t="str">
        <f>IF(AI2="",AM2,AI2)</f>
        <v/>
      </c>
      <c r="AR2" t="str">
        <f>IF((AQ2=""), "",1)</f>
        <v/>
      </c>
      <c r="AT2" t="str">
        <f>IF(AND(Sheet2!BC2&lt;1300), (Sheet2!BA2-Sheet2!B2)/1000, "")</f>
        <v/>
      </c>
      <c r="BB2" t="str">
        <f>IF(NOT(R2=""),'raw data'!DA2,"")</f>
        <v/>
      </c>
      <c r="BC2" t="str">
        <f>IF(NOT(V2=""),'raw data'!DA2,"")</f>
        <v/>
      </c>
      <c r="BD2">
        <f>IF(NOT(Z2=""),'raw data'!DA2,"")</f>
        <v>292</v>
      </c>
      <c r="BE2" t="str">
        <f>IF(NOT(AD2=""),'raw data'!DA2,"")</f>
        <v/>
      </c>
      <c r="BF2" t="str">
        <f>IF(NOT(AH2=""),'raw data'!DA2,"")</f>
        <v/>
      </c>
      <c r="BG2" t="str">
        <f>IF(NOT(AL2=""),'raw data'!DA2,"")</f>
        <v/>
      </c>
      <c r="BH2" t="str">
        <f>IF(NOT(AT2=""),'raw data'!DA2,"")</f>
        <v/>
      </c>
    </row>
    <row r="3" spans="1:60">
      <c r="A3" t="str">
        <f>Sheet2!A3</f>
        <v>+$</v>
      </c>
      <c r="B3">
        <f>IF(A3="+$", (Sheet2!J3-Sheet2!B3)/1000, "")</f>
        <v>15.068</v>
      </c>
      <c r="C3">
        <f>IF((B3=""), "",('ITI ISI'!K3/1000)+('ITI ISI'!L3/1000))</f>
        <v>2.7269999999999999</v>
      </c>
      <c r="D3">
        <f>IF((C3=""), "",1)</f>
        <v>1</v>
      </c>
      <c r="F3" t="str">
        <f>IF(A3="-$", (Sheet2!J3-Sheet2!B3)/1000, "")</f>
        <v/>
      </c>
      <c r="G3" t="str">
        <f>IF((F3=""), "",('ITI ISI'!K3/1000)+('ITI ISI'!L3/1000))</f>
        <v/>
      </c>
      <c r="H3" t="str">
        <f>IF((G3=""), "",1)</f>
        <v/>
      </c>
      <c r="J3" t="str">
        <f>IF(A3="0$", (Sheet2!J3-Sheet2!B3)/1000, "")</f>
        <v/>
      </c>
      <c r="K3" t="str">
        <f>IF((J3=""), "",('ITI ISI'!K3/1000)+('ITI ISI'!L3/1000))</f>
        <v/>
      </c>
      <c r="L3" t="str">
        <f>IF((K3=""), "",1)</f>
        <v/>
      </c>
      <c r="N3">
        <f>(Sheet2!S3-Sheet2!$B$2)/1000</f>
        <v>17.800999999999998</v>
      </c>
      <c r="O3">
        <f>('ITI ISI'!M3/1000)+('ITI ISI'!N3/1000)</f>
        <v>2.5369999999999999</v>
      </c>
      <c r="P3">
        <f>IF((O3=""), "",1)</f>
        <v>1</v>
      </c>
      <c r="R3">
        <f>IF(AND(Sheet2!AD3&lt;1300, A3="+$"), (Sheet2!AB3-Sheet2!B3)/1000, "")</f>
        <v>20.367000000000001</v>
      </c>
      <c r="S3">
        <f>IF((R3=""),"",((Sheet2!AC3-Sheet2!AB3)/1000))</f>
        <v>1.232</v>
      </c>
      <c r="T3">
        <f>IF((S3=""), "",1)</f>
        <v>1</v>
      </c>
      <c r="V3" t="str">
        <f>IF(AND(Sheet2!AH3&lt;1300, A3="+$"), (Sheet2!AF3-Sheet2!B3)/1000, "")</f>
        <v/>
      </c>
      <c r="W3" t="str">
        <f>IF((V3=""),"",((Sheet2!AG3-Sheet2!AF3)/1000))</f>
        <v/>
      </c>
      <c r="X3" t="str">
        <f>IF((W3=""), "",1)</f>
        <v/>
      </c>
      <c r="Z3" t="str">
        <f>IF(AND(Sheet2!AU3&lt;1300, A3="-$"), (Sheet2!AS3-Sheet2!B3)/1000, "")</f>
        <v/>
      </c>
      <c r="AA3" t="str">
        <f>IF((Z3=""),"",((Sheet2!AT3-Sheet2!AS3)/1000))</f>
        <v/>
      </c>
      <c r="AB3" t="str">
        <f>IF((AA3=""), "",1)</f>
        <v/>
      </c>
      <c r="AD3" t="str">
        <f>IF(AND(Sheet2!AY3&lt;1300, A3="-$"), (Sheet2!AW3-Sheet2!B3)/1000, "")</f>
        <v/>
      </c>
      <c r="AE3" t="str">
        <f>IF((AD3=""),"",((Sheet2!AX3-Sheet2!AW3)/1000))</f>
        <v/>
      </c>
      <c r="AF3" t="str">
        <f>IF((AE3=""), "",1)</f>
        <v/>
      </c>
      <c r="AH3" s="4" t="str">
        <f>IF(AND(Sheet2!AM3&lt;1300, A3="0$"), (Sheet2!AK3-Sheet2!B3)/1000, "")</f>
        <v/>
      </c>
      <c r="AI3" t="str">
        <f>IF((AH3=""),"",((Sheet2!AL3-Sheet2!AK3)/1000))</f>
        <v/>
      </c>
      <c r="AJ3" t="str">
        <f>IF((AI3=""), "",1)</f>
        <v/>
      </c>
      <c r="AL3" s="4" t="str">
        <f>IF(AND(Sheet2!AQ3&lt;1300, A3="0$"), (Sheet2!AO3-Sheet2!B3)/1000, "")</f>
        <v/>
      </c>
      <c r="AM3" t="str">
        <f>IF((AL3=""),"",((Sheet2!AP3-Sheet2!AO3)/1000))</f>
        <v/>
      </c>
      <c r="AN3" t="str">
        <f>IF((AM3=""), "",1)</f>
        <v/>
      </c>
      <c r="AP3" s="8" t="str">
        <f t="shared" ref="AP3:AP25" si="0">IF(AH3="",AL3,AH3)</f>
        <v/>
      </c>
      <c r="AQ3" s="8" t="str">
        <f t="shared" ref="AQ3:AQ25" si="1">IF(AI3="",AM3,AI3)</f>
        <v/>
      </c>
      <c r="AR3" t="str">
        <f>IF((AQ3=""), "",1)</f>
        <v/>
      </c>
      <c r="AT3" t="str">
        <f>IF(AND(Sheet2!BC3&lt;1300), (Sheet2!BA3-Sheet2!B3)/1000, "")</f>
        <v/>
      </c>
      <c r="BB3">
        <f>IF(NOT(R3=""),'raw data'!DA3,"")</f>
        <v>313</v>
      </c>
      <c r="BC3" t="str">
        <f>IF(NOT(V3=""),'raw data'!DA3,"")</f>
        <v/>
      </c>
      <c r="BD3" t="str">
        <f>IF(NOT(Z3=""),'raw data'!DA3,"")</f>
        <v/>
      </c>
      <c r="BE3" t="str">
        <f>IF(NOT(AD3=""),'raw data'!DA3,"")</f>
        <v/>
      </c>
      <c r="BF3" t="str">
        <f>IF(NOT(AH3=""),'raw data'!DA3,"")</f>
        <v/>
      </c>
      <c r="BG3" t="str">
        <f>IF(NOT(AL3=""),'raw data'!DA3,"")</f>
        <v/>
      </c>
      <c r="BH3" t="str">
        <f>IF(NOT(AT3=""),'raw data'!DA3,"")</f>
        <v/>
      </c>
    </row>
    <row r="4" spans="1:60">
      <c r="A4" t="str">
        <f>Sheet2!A4</f>
        <v>0$</v>
      </c>
      <c r="B4" t="str">
        <f>IF(A4="+$", (Sheet2!J4-Sheet2!B4)/1000, "")</f>
        <v/>
      </c>
      <c r="C4" t="str">
        <f>IF((B4=""), "",('ITI ISI'!K4/1000)+('ITI ISI'!L4/1000))</f>
        <v/>
      </c>
      <c r="D4" t="str">
        <f t="shared" ref="D4:D25" si="2">IF((C4=""), "",1)</f>
        <v/>
      </c>
      <c r="F4" t="str">
        <f>IF(A4="-$", (Sheet2!J4-Sheet2!B4)/1000, "")</f>
        <v/>
      </c>
      <c r="G4" t="str">
        <f>IF((F4=""), "",('ITI ISI'!K4/1000)+('ITI ISI'!L4/1000))</f>
        <v/>
      </c>
      <c r="H4" t="str">
        <f t="shared" ref="H4:H25" si="3">IF((G4=""), "",1)</f>
        <v/>
      </c>
      <c r="J4">
        <f>IF(A4="0$", (Sheet2!J4-Sheet2!B4)/1000, "")</f>
        <v>25.616</v>
      </c>
      <c r="K4">
        <f>IF((J4=""), "",('ITI ISI'!K4/1000)+('ITI ISI'!L4/1000))</f>
        <v>2.714</v>
      </c>
      <c r="L4">
        <f t="shared" ref="L4:L24" si="4">IF((K4=""), "",1)</f>
        <v>1</v>
      </c>
      <c r="N4">
        <f>(Sheet2!S4-Sheet2!$B$2)/1000</f>
        <v>28.350999999999999</v>
      </c>
      <c r="O4">
        <f>('ITI ISI'!M4/1000)+('ITI ISI'!N4/1000)</f>
        <v>3.5390000000000001</v>
      </c>
      <c r="P4">
        <f t="shared" ref="P4:P25" si="5">IF((O4=""), "",1)</f>
        <v>1</v>
      </c>
      <c r="R4" t="str">
        <f>IF(AND(Sheet2!AD4&lt;1300, A4="+$"), (Sheet2!AB4-Sheet2!B4)/1000, "")</f>
        <v/>
      </c>
      <c r="S4" t="str">
        <f>IF((R4=""),"",((Sheet2!AC4-Sheet2!AB4)/1000))</f>
        <v/>
      </c>
      <c r="T4" t="str">
        <f t="shared" ref="T4:T25" si="6">IF((S4=""), "",1)</f>
        <v/>
      </c>
      <c r="V4" t="str">
        <f>IF(AND(Sheet2!AH4&lt;1300, A4="+$"), (Sheet2!AF4-Sheet2!B4)/1000, "")</f>
        <v/>
      </c>
      <c r="W4" t="str">
        <f>IF((V4=""),"",((Sheet2!AG4-Sheet2!AF4)/1000))</f>
        <v/>
      </c>
      <c r="X4" t="str">
        <f t="shared" ref="X4:X25" si="7">IF((W4=""), "",1)</f>
        <v/>
      </c>
      <c r="Z4" t="str">
        <f>IF(AND(Sheet2!AU4&lt;1300, A4="-$"), (Sheet2!AS4-Sheet2!B4)/1000, "")</f>
        <v/>
      </c>
      <c r="AA4" t="str">
        <f>IF((Z4=""),"",((Sheet2!AT4-Sheet2!AS4)/1000))</f>
        <v/>
      </c>
      <c r="AB4" t="str">
        <f t="shared" ref="AB4:AB25" si="8">IF((AA4=""), "",1)</f>
        <v/>
      </c>
      <c r="AD4" t="str">
        <f>IF(AND(Sheet2!AY4&lt;1300, A4="-$"), (Sheet2!AW4-Sheet2!B4)/1000, "")</f>
        <v/>
      </c>
      <c r="AE4" t="str">
        <f>IF((AD4=""),"",((Sheet2!AX4-Sheet2!AW4)/1000))</f>
        <v/>
      </c>
      <c r="AF4" t="str">
        <f t="shared" ref="AF4:AF25" si="9">IF((AE4=""), "",1)</f>
        <v/>
      </c>
      <c r="AH4" s="4">
        <f>IF(AND(Sheet2!AM4&lt;1300, A4="0$"), (Sheet2!AK4-Sheet2!B4)/1000, "")</f>
        <v>31.917999999999999</v>
      </c>
      <c r="AI4">
        <f>IF((AH4=""),"",((Sheet2!AL4-Sheet2!AK4)/1000))</f>
        <v>1.2310000000000001</v>
      </c>
      <c r="AJ4">
        <f t="shared" ref="AJ4:AJ25" si="10">IF((AI4=""), "",1)</f>
        <v>1</v>
      </c>
      <c r="AL4" s="4" t="str">
        <f>IF(AND(Sheet2!AQ4&lt;1300, A4="0$"), (Sheet2!AO4-Sheet2!B4)/1000, "")</f>
        <v/>
      </c>
      <c r="AM4" t="str">
        <f>IF((AL4=""),"",((Sheet2!AP4-Sheet2!AO4)/1000))</f>
        <v/>
      </c>
      <c r="AN4" t="str">
        <f t="shared" ref="AN4:AN25" si="11">IF((AM4=""), "",1)</f>
        <v/>
      </c>
      <c r="AP4" s="8">
        <f t="shared" si="0"/>
        <v>31.917999999999999</v>
      </c>
      <c r="AQ4" s="8">
        <f t="shared" si="1"/>
        <v>1.2310000000000001</v>
      </c>
      <c r="AR4">
        <f t="shared" ref="AR4:AR25" si="12">IF((AQ4=""), "",1)</f>
        <v>1</v>
      </c>
      <c r="AT4" t="str">
        <f>IF(AND(Sheet2!BC4&lt;1300), (Sheet2!BA4-Sheet2!B4)/1000, "")</f>
        <v/>
      </c>
      <c r="BB4" t="str">
        <f>IF(NOT(R4=""),'raw data'!DA4,"")</f>
        <v/>
      </c>
      <c r="BC4" t="str">
        <f>IF(NOT(V4=""),'raw data'!DA4,"")</f>
        <v/>
      </c>
      <c r="BD4" t="str">
        <f>IF(NOT(Z4=""),'raw data'!DA4,"")</f>
        <v/>
      </c>
      <c r="BE4" t="str">
        <f>IF(NOT(AD4=""),'raw data'!DA4,"")</f>
        <v/>
      </c>
      <c r="BF4">
        <f>IF(NOT(AH4=""),'raw data'!DA4,"")</f>
        <v>243</v>
      </c>
      <c r="BG4" t="str">
        <f>IF(NOT(AL4=""),'raw data'!DA4,"")</f>
        <v/>
      </c>
      <c r="BH4" t="str">
        <f>IF(NOT(AT4=""),'raw data'!DA4,"")</f>
        <v/>
      </c>
    </row>
    <row r="5" spans="1:60">
      <c r="A5" t="str">
        <f>Sheet2!A5</f>
        <v>0$</v>
      </c>
      <c r="B5" t="str">
        <f>IF(A5="+$", (Sheet2!J5-Sheet2!B5)/1000, "")</f>
        <v/>
      </c>
      <c r="C5" t="str">
        <f>IF((B5=""), "",('ITI ISI'!K5/1000)+('ITI ISI'!L5/1000))</f>
        <v/>
      </c>
      <c r="D5" t="str">
        <f t="shared" si="2"/>
        <v/>
      </c>
      <c r="F5" t="str">
        <f>IF(A5="-$", (Sheet2!J5-Sheet2!B5)/1000, "")</f>
        <v/>
      </c>
      <c r="G5" t="str">
        <f>IF((F5=""), "",('ITI ISI'!K5/1000)+('ITI ISI'!L5/1000))</f>
        <v/>
      </c>
      <c r="H5" t="str">
        <f t="shared" si="3"/>
        <v/>
      </c>
      <c r="J5">
        <f>IF(A5="0$", (Sheet2!J5-Sheet2!B5)/1000, "")</f>
        <v>36.665999999999997</v>
      </c>
      <c r="K5">
        <f>IF((J5=""), "",('ITI ISI'!K5/1000)+('ITI ISI'!L5/1000))</f>
        <v>2.7150000000000003</v>
      </c>
      <c r="L5">
        <f t="shared" si="4"/>
        <v>1</v>
      </c>
      <c r="N5">
        <f>(Sheet2!S5-Sheet2!$B$2)/1000</f>
        <v>39.401000000000003</v>
      </c>
      <c r="O5">
        <f>('ITI ISI'!M5/1000)+('ITI ISI'!N5/1000)</f>
        <v>2.5390000000000001</v>
      </c>
      <c r="P5">
        <f t="shared" si="5"/>
        <v>1</v>
      </c>
      <c r="R5" t="str">
        <f>IF(AND(Sheet2!AD5&lt;1300, A5="+$"), (Sheet2!AB5-Sheet2!B5)/1000, "")</f>
        <v/>
      </c>
      <c r="S5" t="str">
        <f>IF((R5=""),"",((Sheet2!AC5-Sheet2!AB5)/1000))</f>
        <v/>
      </c>
      <c r="T5" t="str">
        <f t="shared" si="6"/>
        <v/>
      </c>
      <c r="V5" t="str">
        <f>IF(AND(Sheet2!AH5&lt;1300, A5="+$"), (Sheet2!AF5-Sheet2!B5)/1000, "")</f>
        <v/>
      </c>
      <c r="W5" t="str">
        <f>IF((V5=""),"",((Sheet2!AG5-Sheet2!AF5)/1000))</f>
        <v/>
      </c>
      <c r="X5" t="str">
        <f t="shared" si="7"/>
        <v/>
      </c>
      <c r="Z5" t="str">
        <f>IF(AND(Sheet2!AU5&lt;1300, A5="-$"), (Sheet2!AS5-Sheet2!B5)/1000, "")</f>
        <v/>
      </c>
      <c r="AA5" t="str">
        <f>IF((Z5=""),"",((Sheet2!AT5-Sheet2!AS5)/1000))</f>
        <v/>
      </c>
      <c r="AB5" t="str">
        <f t="shared" si="8"/>
        <v/>
      </c>
      <c r="AD5" t="str">
        <f>IF(AND(Sheet2!AY5&lt;1300, A5="-$"), (Sheet2!AW5-Sheet2!B5)/1000, "")</f>
        <v/>
      </c>
      <c r="AE5" t="str">
        <f>IF((AD5=""),"",((Sheet2!AX5-Sheet2!AW5)/1000))</f>
        <v/>
      </c>
      <c r="AF5" t="str">
        <f t="shared" si="9"/>
        <v/>
      </c>
      <c r="AH5" s="4">
        <f>IF(AND(Sheet2!AM5&lt;1300, A5="0$"), (Sheet2!AK5-Sheet2!B5)/1000, "")</f>
        <v>41.965000000000003</v>
      </c>
      <c r="AI5">
        <f>IF((AH5=""),"",((Sheet2!AL5-Sheet2!AK5)/1000))</f>
        <v>1.234</v>
      </c>
      <c r="AJ5">
        <f t="shared" si="10"/>
        <v>1</v>
      </c>
      <c r="AL5" s="4" t="str">
        <f>IF(AND(Sheet2!AQ5&lt;1300, A5="0$"), (Sheet2!AO5-Sheet2!B5)/1000, "")</f>
        <v/>
      </c>
      <c r="AM5" t="str">
        <f>IF((AL5=""),"",((Sheet2!AP5-Sheet2!AO5)/1000))</f>
        <v/>
      </c>
      <c r="AN5" t="str">
        <f t="shared" si="11"/>
        <v/>
      </c>
      <c r="AP5" s="8">
        <f t="shared" si="0"/>
        <v>41.965000000000003</v>
      </c>
      <c r="AQ5" s="8">
        <f t="shared" si="1"/>
        <v>1.234</v>
      </c>
      <c r="AR5">
        <f t="shared" si="12"/>
        <v>1</v>
      </c>
      <c r="AT5" t="str">
        <f>IF(AND(Sheet2!BC5&lt;1300), (Sheet2!BA5-Sheet2!B5)/1000, "")</f>
        <v/>
      </c>
      <c r="BB5" t="str">
        <f>IF(NOT(R5=""),'raw data'!DA5,"")</f>
        <v/>
      </c>
      <c r="BC5" t="str">
        <f>IF(NOT(V5=""),'raw data'!DA5,"")</f>
        <v/>
      </c>
      <c r="BD5" t="str">
        <f>IF(NOT(Z5=""),'raw data'!DA5,"")</f>
        <v/>
      </c>
      <c r="BE5" t="str">
        <f>IF(NOT(AD5=""),'raw data'!DA5,"")</f>
        <v/>
      </c>
      <c r="BF5">
        <f>IF(NOT(AH5=""),'raw data'!DA5,"")</f>
        <v>376</v>
      </c>
      <c r="BG5" t="str">
        <f>IF(NOT(AL5=""),'raw data'!DA5,"")</f>
        <v/>
      </c>
      <c r="BH5" t="str">
        <f>IF(NOT(AT5=""),'raw data'!DA5,"")</f>
        <v/>
      </c>
    </row>
    <row r="6" spans="1:60">
      <c r="A6" t="str">
        <f>Sheet2!A6</f>
        <v>-$</v>
      </c>
      <c r="B6" t="str">
        <f>IF(A6="+$", (Sheet2!J6-Sheet2!B6)/1000, "")</f>
        <v/>
      </c>
      <c r="C6" t="str">
        <f>IF((B6=""), "",('ITI ISI'!K6/1000)+('ITI ISI'!L6/1000))</f>
        <v/>
      </c>
      <c r="D6" t="str">
        <f t="shared" si="2"/>
        <v/>
      </c>
      <c r="F6">
        <f>IF(A6="-$", (Sheet2!J6-Sheet2!B6)/1000, "")</f>
        <v>47.716000000000001</v>
      </c>
      <c r="G6">
        <f>IF((F6=""), "",('ITI ISI'!K6/1000)+('ITI ISI'!L6/1000))</f>
        <v>2.7150000000000003</v>
      </c>
      <c r="H6">
        <f t="shared" si="3"/>
        <v>1</v>
      </c>
      <c r="J6" t="str">
        <f>IF(A6="0$", (Sheet2!J6-Sheet2!B6)/1000, "")</f>
        <v/>
      </c>
      <c r="K6" t="str">
        <f>IF((J6=""), "",('ITI ISI'!K6/1000)+('ITI ISI'!L6/1000))</f>
        <v/>
      </c>
      <c r="L6" t="str">
        <f t="shared" si="4"/>
        <v/>
      </c>
      <c r="N6">
        <f>(Sheet2!S6-Sheet2!$B$2)/1000</f>
        <v>50.451000000000001</v>
      </c>
      <c r="O6">
        <f>('ITI ISI'!M6/1000)+('ITI ISI'!N6/1000)</f>
        <v>3.04</v>
      </c>
      <c r="P6">
        <f t="shared" si="5"/>
        <v>1</v>
      </c>
      <c r="R6" t="str">
        <f>IF(AND(Sheet2!AD6&lt;1300, A6="+$"), (Sheet2!AB6-Sheet2!B6)/1000, "")</f>
        <v/>
      </c>
      <c r="S6" t="str">
        <f>IF((R6=""),"",((Sheet2!AC6-Sheet2!AB6)/1000))</f>
        <v/>
      </c>
      <c r="T6" t="str">
        <f t="shared" si="6"/>
        <v/>
      </c>
      <c r="V6" t="str">
        <f>IF(AND(Sheet2!AH6&lt;1300, A6="+$"), (Sheet2!AF6-Sheet2!B6)/1000, "")</f>
        <v/>
      </c>
      <c r="W6" t="str">
        <f>IF((V6=""),"",((Sheet2!AG6-Sheet2!AF6)/1000))</f>
        <v/>
      </c>
      <c r="X6" t="str">
        <f t="shared" si="7"/>
        <v/>
      </c>
      <c r="Z6" t="str">
        <f>IF(AND(Sheet2!AU6&lt;1300, A6="-$"), (Sheet2!AS6-Sheet2!B6)/1000, "")</f>
        <v/>
      </c>
      <c r="AA6" t="str">
        <f>IF((Z6=""),"",((Sheet2!AT6-Sheet2!AS6)/1000))</f>
        <v/>
      </c>
      <c r="AB6" t="str">
        <f t="shared" si="8"/>
        <v/>
      </c>
      <c r="AD6">
        <f>IF(AND(Sheet2!AY6&lt;1300, A6="-$"), (Sheet2!AW6-Sheet2!B6)/1000, "")</f>
        <v>53.515999999999998</v>
      </c>
      <c r="AE6">
        <f>IF((AD6=""),"",((Sheet2!AX6-Sheet2!AW6)/1000))</f>
        <v>1.2330000000000001</v>
      </c>
      <c r="AF6">
        <f t="shared" si="9"/>
        <v>1</v>
      </c>
      <c r="AH6" s="4" t="str">
        <f>IF(AND(Sheet2!AM6&lt;1300, A6="0$"), (Sheet2!AK6-Sheet2!B6)/1000, "")</f>
        <v/>
      </c>
      <c r="AI6" t="str">
        <f>IF((AH6=""),"",((Sheet2!AL6-Sheet2!AK6)/1000))</f>
        <v/>
      </c>
      <c r="AJ6" t="str">
        <f t="shared" si="10"/>
        <v/>
      </c>
      <c r="AL6" s="4" t="str">
        <f>IF(AND(Sheet2!AQ6&lt;1300, A6="0$"), (Sheet2!AO6-Sheet2!B6)/1000, "")</f>
        <v/>
      </c>
      <c r="AM6" t="str">
        <f>IF((AL6=""),"",((Sheet2!AP6-Sheet2!AO6)/1000))</f>
        <v/>
      </c>
      <c r="AN6" t="str">
        <f t="shared" si="11"/>
        <v/>
      </c>
      <c r="AP6" s="8" t="str">
        <f t="shared" si="0"/>
        <v/>
      </c>
      <c r="AQ6" s="8" t="str">
        <f t="shared" si="1"/>
        <v/>
      </c>
      <c r="AR6" t="str">
        <f t="shared" si="12"/>
        <v/>
      </c>
      <c r="AT6" t="str">
        <f>IF(AND(Sheet2!BC6&lt;1300), (Sheet2!BA6-Sheet2!B6)/1000, "")</f>
        <v/>
      </c>
      <c r="BB6" t="str">
        <f>IF(NOT(R6=""),'raw data'!DA6,"")</f>
        <v/>
      </c>
      <c r="BC6" t="str">
        <f>IF(NOT(V6=""),'raw data'!DA6,"")</f>
        <v/>
      </c>
      <c r="BD6" t="str">
        <f>IF(NOT(Z6=""),'raw data'!DA6,"")</f>
        <v/>
      </c>
      <c r="BE6">
        <f>IF(NOT(AD6=""),'raw data'!DA6,"")</f>
        <v>277</v>
      </c>
      <c r="BF6" t="str">
        <f>IF(NOT(AH6=""),'raw data'!DA6,"")</f>
        <v/>
      </c>
      <c r="BG6" t="str">
        <f>IF(NOT(AL6=""),'raw data'!DA6,"")</f>
        <v/>
      </c>
      <c r="BH6" t="str">
        <f>IF(NOT(AT6=""),'raw data'!DA6,"")</f>
        <v/>
      </c>
    </row>
    <row r="7" spans="1:60">
      <c r="A7" t="str">
        <f>Sheet2!A7</f>
        <v>-$</v>
      </c>
      <c r="B7" t="str">
        <f>IF(A7="+$", (Sheet2!J7-Sheet2!B7)/1000, "")</f>
        <v/>
      </c>
      <c r="C7" t="str">
        <f>IF((B7=""), "",('ITI ISI'!K7/1000)+('ITI ISI'!L7/1000))</f>
        <v/>
      </c>
      <c r="D7" t="str">
        <f t="shared" si="2"/>
        <v/>
      </c>
      <c r="F7">
        <f>IF(A7="-$", (Sheet2!J7-Sheet2!B7)/1000, "")</f>
        <v>58.264000000000003</v>
      </c>
      <c r="G7">
        <f>IF((F7=""), "",('ITI ISI'!K7/1000)+('ITI ISI'!L7/1000))</f>
        <v>2.7189999999999999</v>
      </c>
      <c r="H7">
        <f t="shared" si="3"/>
        <v>1</v>
      </c>
      <c r="J7" t="str">
        <f>IF(A7="0$", (Sheet2!J7-Sheet2!B7)/1000, "")</f>
        <v/>
      </c>
      <c r="K7" t="str">
        <f>IF((J7=""), "",('ITI ISI'!K7/1000)+('ITI ISI'!L7/1000))</f>
        <v/>
      </c>
      <c r="L7" t="str">
        <f t="shared" si="4"/>
        <v/>
      </c>
      <c r="N7">
        <f>(Sheet2!S7-Sheet2!$B$2)/1000</f>
        <v>61.000999999999998</v>
      </c>
      <c r="O7">
        <f>('ITI ISI'!M7/1000)+('ITI ISI'!N7/1000)</f>
        <v>2.5409999999999999</v>
      </c>
      <c r="P7">
        <f t="shared" si="5"/>
        <v>1</v>
      </c>
      <c r="R7" t="str">
        <f>IF(AND(Sheet2!AD7&lt;1300, A7="+$"), (Sheet2!AB7-Sheet2!B7)/1000, "")</f>
        <v/>
      </c>
      <c r="S7" t="str">
        <f>IF((R7=""),"",((Sheet2!AC7-Sheet2!AB7)/1000))</f>
        <v/>
      </c>
      <c r="T7" t="str">
        <f t="shared" si="6"/>
        <v/>
      </c>
      <c r="V7" t="str">
        <f>IF(AND(Sheet2!AH7&lt;1300, A7="+$"), (Sheet2!AF7-Sheet2!B7)/1000, "")</f>
        <v/>
      </c>
      <c r="W7" t="str">
        <f>IF((V7=""),"",((Sheet2!AG7-Sheet2!AF7)/1000))</f>
        <v/>
      </c>
      <c r="X7" t="str">
        <f t="shared" si="7"/>
        <v/>
      </c>
      <c r="Z7" t="str">
        <f>IF(AND(Sheet2!AU7&lt;1300, A7="-$"), (Sheet2!AS7-Sheet2!B7)/1000, "")</f>
        <v/>
      </c>
      <c r="AA7" t="str">
        <f>IF((Z7=""),"",((Sheet2!AT7-Sheet2!AS7)/1000))</f>
        <v/>
      </c>
      <c r="AB7" t="str">
        <f t="shared" si="8"/>
        <v/>
      </c>
      <c r="AD7">
        <f>IF(AND(Sheet2!AY7&lt;1300, A7="-$"), (Sheet2!AW7-Sheet2!B7)/1000, "")</f>
        <v>63.563000000000002</v>
      </c>
      <c r="AE7">
        <f>IF((AD7=""),"",((Sheet2!AX7-Sheet2!AW7)/1000))</f>
        <v>1.236</v>
      </c>
      <c r="AF7">
        <f t="shared" si="9"/>
        <v>1</v>
      </c>
      <c r="AH7" s="4" t="str">
        <f>IF(AND(Sheet2!AM7&lt;1300, A7="0$"), (Sheet2!AK7-Sheet2!B7)/1000, "")</f>
        <v/>
      </c>
      <c r="AI7" t="str">
        <f>IF((AH7=""),"",((Sheet2!AL7-Sheet2!AK7)/1000))</f>
        <v/>
      </c>
      <c r="AJ7" t="str">
        <f t="shared" si="10"/>
        <v/>
      </c>
      <c r="AL7" s="4" t="str">
        <f>IF(AND(Sheet2!AQ7&lt;1300, A7="0$"), (Sheet2!AO7-Sheet2!B7)/1000, "")</f>
        <v/>
      </c>
      <c r="AM7" t="str">
        <f>IF((AL7=""),"",((Sheet2!AP7-Sheet2!AO7)/1000))</f>
        <v/>
      </c>
      <c r="AN7" t="str">
        <f t="shared" si="11"/>
        <v/>
      </c>
      <c r="AP7" s="8" t="str">
        <f t="shared" si="0"/>
        <v/>
      </c>
      <c r="AQ7" s="8" t="str">
        <f t="shared" si="1"/>
        <v/>
      </c>
      <c r="AR7" t="str">
        <f t="shared" si="12"/>
        <v/>
      </c>
      <c r="AT7" t="str">
        <f>IF(AND(Sheet2!BC7&lt;1300), (Sheet2!BA7-Sheet2!B7)/1000, "")</f>
        <v/>
      </c>
      <c r="BB7" t="str">
        <f>IF(NOT(R7=""),'raw data'!DA7,"")</f>
        <v/>
      </c>
      <c r="BC7" t="str">
        <f>IF(NOT(V7=""),'raw data'!DA7,"")</f>
        <v/>
      </c>
      <c r="BD7" t="str">
        <f>IF(NOT(Z7=""),'raw data'!DA7,"")</f>
        <v/>
      </c>
      <c r="BE7">
        <f>IF(NOT(AD7=""),'raw data'!DA7,"")</f>
        <v>285</v>
      </c>
      <c r="BF7" t="str">
        <f>IF(NOT(AH7=""),'raw data'!DA7,"")</f>
        <v/>
      </c>
      <c r="BG7" t="str">
        <f>IF(NOT(AL7=""),'raw data'!DA7,"")</f>
        <v/>
      </c>
      <c r="BH7" t="str">
        <f>IF(NOT(AT7=""),'raw data'!DA7,"")</f>
        <v/>
      </c>
    </row>
    <row r="8" spans="1:60">
      <c r="A8" t="str">
        <f>Sheet2!A8</f>
        <v>0$</v>
      </c>
      <c r="B8" t="str">
        <f>IF(A8="+$", (Sheet2!J8-Sheet2!B8)/1000, "")</f>
        <v/>
      </c>
      <c r="C8" t="str">
        <f>IF((B8=""), "",('ITI ISI'!K8/1000)+('ITI ISI'!L8/1000))</f>
        <v/>
      </c>
      <c r="D8" t="str">
        <f t="shared" si="2"/>
        <v/>
      </c>
      <c r="F8" t="str">
        <f>IF(A8="-$", (Sheet2!J8-Sheet2!B8)/1000, "")</f>
        <v/>
      </c>
      <c r="G8" t="str">
        <f>IF((F8=""), "",('ITI ISI'!K8/1000)+('ITI ISI'!L8/1000))</f>
        <v/>
      </c>
      <c r="H8" t="str">
        <f t="shared" si="3"/>
        <v/>
      </c>
      <c r="J8">
        <f>IF(A8="0$", (Sheet2!J8-Sheet2!B8)/1000, "")</f>
        <v>69.313000000000002</v>
      </c>
      <c r="K8">
        <f>IF((J8=""), "",('ITI ISI'!K8/1000)+('ITI ISI'!L8/1000))</f>
        <v>3.7199999999999998</v>
      </c>
      <c r="L8">
        <f t="shared" si="4"/>
        <v>1</v>
      </c>
      <c r="N8">
        <f>(Sheet2!S8-Sheet2!$B$2)/1000</f>
        <v>73.051000000000002</v>
      </c>
      <c r="O8">
        <f>('ITI ISI'!M8/1000)+('ITI ISI'!N8/1000)</f>
        <v>2.5390000000000001</v>
      </c>
      <c r="P8">
        <f t="shared" si="5"/>
        <v>1</v>
      </c>
      <c r="R8" t="str">
        <f>IF(AND(Sheet2!AD8&lt;1300, A8="+$"), (Sheet2!AB8-Sheet2!B8)/1000, "")</f>
        <v/>
      </c>
      <c r="S8" t="str">
        <f>IF((R8=""),"",((Sheet2!AC8-Sheet2!AB8)/1000))</f>
        <v/>
      </c>
      <c r="T8" t="str">
        <f t="shared" si="6"/>
        <v/>
      </c>
      <c r="V8" t="str">
        <f>IF(AND(Sheet2!AH8&lt;1300, A8="+$"), (Sheet2!AF8-Sheet2!B8)/1000, "")</f>
        <v/>
      </c>
      <c r="W8" t="str">
        <f>IF((V8=""),"",((Sheet2!AG8-Sheet2!AF8)/1000))</f>
        <v/>
      </c>
      <c r="X8" t="str">
        <f t="shared" si="7"/>
        <v/>
      </c>
      <c r="Z8" t="str">
        <f>IF(AND(Sheet2!AU8&lt;1300, A8="-$"), (Sheet2!AS8-Sheet2!B8)/1000, "")</f>
        <v/>
      </c>
      <c r="AA8" t="str">
        <f>IF((Z8=""),"",((Sheet2!AT8-Sheet2!AS8)/1000))</f>
        <v/>
      </c>
      <c r="AB8" t="str">
        <f t="shared" si="8"/>
        <v/>
      </c>
      <c r="AD8" t="str">
        <f>IF(AND(Sheet2!AY8&lt;1300, A8="-$"), (Sheet2!AW8-Sheet2!B8)/1000, "")</f>
        <v/>
      </c>
      <c r="AE8" t="str">
        <f>IF((AD8=""),"",((Sheet2!AX8-Sheet2!AW8)/1000))</f>
        <v/>
      </c>
      <c r="AF8" t="str">
        <f t="shared" si="9"/>
        <v/>
      </c>
      <c r="AH8" s="4" t="str">
        <f>IF(AND(Sheet2!AM8&lt;1300, A8="0$"), (Sheet2!AK8-Sheet2!B8)/1000, "")</f>
        <v/>
      </c>
      <c r="AI8" t="str">
        <f>IF((AH8=""),"",((Sheet2!AL8-Sheet2!AK8)/1000))</f>
        <v/>
      </c>
      <c r="AJ8" t="str">
        <f t="shared" si="10"/>
        <v/>
      </c>
      <c r="AL8" s="4" t="str">
        <f>IF(AND(Sheet2!AQ8&lt;1300, A8="0$"), (Sheet2!AO8-Sheet2!B8)/1000, "")</f>
        <v/>
      </c>
      <c r="AM8" t="str">
        <f>IF((AL8=""),"",((Sheet2!AP8-Sheet2!AO8)/1000))</f>
        <v/>
      </c>
      <c r="AN8" t="str">
        <f t="shared" si="11"/>
        <v/>
      </c>
      <c r="AP8" s="8" t="str">
        <f t="shared" si="0"/>
        <v/>
      </c>
      <c r="AQ8" s="8" t="str">
        <f t="shared" si="1"/>
        <v/>
      </c>
      <c r="AR8" t="str">
        <f t="shared" si="12"/>
        <v/>
      </c>
      <c r="AT8">
        <f>IF(AND(Sheet2!BC8&lt;1300), (Sheet2!BA8-Sheet2!B8)/1000, "")</f>
        <v>75.614999999999995</v>
      </c>
      <c r="BB8" t="str">
        <f>IF(NOT(R8=""),'raw data'!DA8,"")</f>
        <v/>
      </c>
      <c r="BC8" t="str">
        <f>IF(NOT(V8=""),'raw data'!DA8,"")</f>
        <v/>
      </c>
      <c r="BD8" t="str">
        <f>IF(NOT(Z8=""),'raw data'!DA8,"")</f>
        <v/>
      </c>
      <c r="BE8" t="str">
        <f>IF(NOT(AD8=""),'raw data'!DA8,"")</f>
        <v/>
      </c>
      <c r="BF8" t="str">
        <f>IF(NOT(AH8=""),'raw data'!DA8,"")</f>
        <v/>
      </c>
      <c r="BG8" t="str">
        <f>IF(NOT(AL8=""),'raw data'!DA8,"")</f>
        <v/>
      </c>
      <c r="BH8">
        <f>IF(NOT(AT8=""),'raw data'!DA8,"")</f>
        <v>0</v>
      </c>
    </row>
    <row r="9" spans="1:60">
      <c r="A9" t="str">
        <f>Sheet2!A9</f>
        <v>0$</v>
      </c>
      <c r="B9" t="str">
        <f>IF(A9="+$", (Sheet2!J9-Sheet2!B9)/1000, "")</f>
        <v/>
      </c>
      <c r="C9" t="str">
        <f>IF((B9=""), "",('ITI ISI'!K9/1000)+('ITI ISI'!L9/1000))</f>
        <v/>
      </c>
      <c r="D9" t="str">
        <f t="shared" si="2"/>
        <v/>
      </c>
      <c r="F9" t="str">
        <f>IF(A9="-$", (Sheet2!J9-Sheet2!B9)/1000, "")</f>
        <v/>
      </c>
      <c r="G9" t="str">
        <f>IF((F9=""), "",('ITI ISI'!K9/1000)+('ITI ISI'!L9/1000))</f>
        <v/>
      </c>
      <c r="H9" t="str">
        <f t="shared" si="3"/>
        <v/>
      </c>
      <c r="J9">
        <f>IF(A9="0$", (Sheet2!J9-Sheet2!B9)/1000, "")</f>
        <v>80.363</v>
      </c>
      <c r="K9">
        <f>IF((J9=""), "",('ITI ISI'!K9/1000)+('ITI ISI'!L9/1000))</f>
        <v>3.2210000000000001</v>
      </c>
      <c r="L9">
        <f t="shared" si="4"/>
        <v>1</v>
      </c>
      <c r="N9">
        <f>(Sheet2!S9-Sheet2!$B$2)/1000</f>
        <v>83.600999999999999</v>
      </c>
      <c r="O9">
        <f>('ITI ISI'!M9/1000)+('ITI ISI'!N9/1000)</f>
        <v>3.0409999999999999</v>
      </c>
      <c r="P9">
        <f t="shared" si="5"/>
        <v>1</v>
      </c>
      <c r="R9" t="str">
        <f>IF(AND(Sheet2!AD9&lt;1300, A9="+$"), (Sheet2!AB9-Sheet2!B9)/1000, "")</f>
        <v/>
      </c>
      <c r="S9" t="str">
        <f>IF((R9=""),"",((Sheet2!AC9-Sheet2!AB9)/1000))</f>
        <v/>
      </c>
      <c r="T9" t="str">
        <f t="shared" si="6"/>
        <v/>
      </c>
      <c r="V9" t="str">
        <f>IF(AND(Sheet2!AH9&lt;1300, A9="+$"), (Sheet2!AF9-Sheet2!B9)/1000, "")</f>
        <v/>
      </c>
      <c r="W9" t="str">
        <f>IF((V9=""),"",((Sheet2!AG9-Sheet2!AF9)/1000))</f>
        <v/>
      </c>
      <c r="X9" t="str">
        <f t="shared" si="7"/>
        <v/>
      </c>
      <c r="Z9" t="str">
        <f>IF(AND(Sheet2!AU9&lt;1300, A9="-$"), (Sheet2!AS9-Sheet2!B9)/1000, "")</f>
        <v/>
      </c>
      <c r="AA9" t="str">
        <f>IF((Z9=""),"",((Sheet2!AT9-Sheet2!AS9)/1000))</f>
        <v/>
      </c>
      <c r="AB9" t="str">
        <f t="shared" si="8"/>
        <v/>
      </c>
      <c r="AD9" t="str">
        <f>IF(AND(Sheet2!AY9&lt;1300, A9="-$"), (Sheet2!AW9-Sheet2!B9)/1000, "")</f>
        <v/>
      </c>
      <c r="AE9" t="str">
        <f>IF((AD9=""),"",((Sheet2!AX9-Sheet2!AW9)/1000))</f>
        <v/>
      </c>
      <c r="AF9" t="str">
        <f t="shared" si="9"/>
        <v/>
      </c>
      <c r="AH9" s="4">
        <f>IF(AND(Sheet2!AM9&lt;1300, A9="0$"), (Sheet2!AK9-Sheet2!B9)/1000, "")</f>
        <v>86.665000000000006</v>
      </c>
      <c r="AI9">
        <f>IF((AH9=""),"",((Sheet2!AL9-Sheet2!AK9)/1000))</f>
        <v>1.234</v>
      </c>
      <c r="AJ9">
        <f t="shared" si="10"/>
        <v>1</v>
      </c>
      <c r="AL9" s="4" t="str">
        <f>IF(AND(Sheet2!AQ9&lt;1300, A9="0$"), (Sheet2!AO9-Sheet2!B9)/1000, "")</f>
        <v/>
      </c>
      <c r="AM9" t="str">
        <f>IF((AL9=""),"",((Sheet2!AP9-Sheet2!AO9)/1000))</f>
        <v/>
      </c>
      <c r="AN9" t="str">
        <f t="shared" si="11"/>
        <v/>
      </c>
      <c r="AP9" s="8">
        <f t="shared" si="0"/>
        <v>86.665000000000006</v>
      </c>
      <c r="AQ9" s="8">
        <f t="shared" si="1"/>
        <v>1.234</v>
      </c>
      <c r="AR9">
        <f t="shared" si="12"/>
        <v>1</v>
      </c>
      <c r="AT9" t="str">
        <f>IF(AND(Sheet2!BC9&lt;1300), (Sheet2!BA9-Sheet2!B9)/1000, "")</f>
        <v/>
      </c>
      <c r="BB9" t="str">
        <f>IF(NOT(R9=""),'raw data'!DA9,"")</f>
        <v/>
      </c>
      <c r="BC9" t="str">
        <f>IF(NOT(V9=""),'raw data'!DA9,"")</f>
        <v/>
      </c>
      <c r="BD9" t="str">
        <f>IF(NOT(Z9=""),'raw data'!DA9,"")</f>
        <v/>
      </c>
      <c r="BE9" t="str">
        <f>IF(NOT(AD9=""),'raw data'!DA9,"")</f>
        <v/>
      </c>
      <c r="BF9">
        <f>IF(NOT(AH9=""),'raw data'!DA9,"")</f>
        <v>373</v>
      </c>
      <c r="BG9" t="str">
        <f>IF(NOT(AL9=""),'raw data'!DA9,"")</f>
        <v/>
      </c>
      <c r="BH9" t="str">
        <f>IF(NOT(AT9=""),'raw data'!DA9,"")</f>
        <v/>
      </c>
    </row>
    <row r="10" spans="1:60">
      <c r="A10" t="str">
        <f>Sheet2!A10</f>
        <v>0$</v>
      </c>
      <c r="B10" t="str">
        <f>IF(A10="+$", (Sheet2!J10-Sheet2!B10)/1000, "")</f>
        <v/>
      </c>
      <c r="C10" t="str">
        <f>IF((B10=""), "",('ITI ISI'!K10/1000)+('ITI ISI'!L10/1000))</f>
        <v/>
      </c>
      <c r="D10" t="str">
        <f t="shared" si="2"/>
        <v/>
      </c>
      <c r="F10" t="str">
        <f>IF(A10="-$", (Sheet2!J10-Sheet2!B10)/1000, "")</f>
        <v/>
      </c>
      <c r="G10" t="str">
        <f>IF((F10=""), "",('ITI ISI'!K10/1000)+('ITI ISI'!L10/1000))</f>
        <v/>
      </c>
      <c r="H10" t="str">
        <f t="shared" si="3"/>
        <v/>
      </c>
      <c r="J10">
        <f>IF(A10="0$", (Sheet2!J10-Sheet2!B10)/1000, "")</f>
        <v>90.911000000000001</v>
      </c>
      <c r="K10">
        <f>IF((J10=""), "",('ITI ISI'!K10/1000)+('ITI ISI'!L10/1000))</f>
        <v>2.7240000000000002</v>
      </c>
      <c r="L10">
        <f t="shared" si="4"/>
        <v>1</v>
      </c>
      <c r="N10">
        <f>(Sheet2!S10-Sheet2!$B$2)/1000</f>
        <v>93.650999999999996</v>
      </c>
      <c r="O10">
        <f>('ITI ISI'!M10/1000)+('ITI ISI'!N10/1000)</f>
        <v>2.5270000000000001</v>
      </c>
      <c r="P10">
        <f t="shared" si="5"/>
        <v>1</v>
      </c>
      <c r="R10" t="str">
        <f>IF(AND(Sheet2!AD10&lt;1300, A10="+$"), (Sheet2!AB10-Sheet2!B10)/1000, "")</f>
        <v/>
      </c>
      <c r="S10" t="str">
        <f>IF((R10=""),"",((Sheet2!AC10-Sheet2!AB10)/1000))</f>
        <v/>
      </c>
      <c r="T10" t="str">
        <f t="shared" si="6"/>
        <v/>
      </c>
      <c r="V10" t="str">
        <f>IF(AND(Sheet2!AH10&lt;1300, A10="+$"), (Sheet2!AF10-Sheet2!B10)/1000, "")</f>
        <v/>
      </c>
      <c r="W10" t="str">
        <f>IF((V10=""),"",((Sheet2!AG10-Sheet2!AF10)/1000))</f>
        <v/>
      </c>
      <c r="X10" t="str">
        <f t="shared" si="7"/>
        <v/>
      </c>
      <c r="Z10" t="str">
        <f>IF(AND(Sheet2!AU10&lt;1300, A10="-$"), (Sheet2!AS10-Sheet2!B10)/1000, "")</f>
        <v/>
      </c>
      <c r="AA10" t="str">
        <f>IF((Z10=""),"",((Sheet2!AT10-Sheet2!AS10)/1000))</f>
        <v/>
      </c>
      <c r="AB10" t="str">
        <f t="shared" si="8"/>
        <v/>
      </c>
      <c r="AD10" t="str">
        <f>IF(AND(Sheet2!AY10&lt;1300, A10="-$"), (Sheet2!AW10-Sheet2!B10)/1000, "")</f>
        <v/>
      </c>
      <c r="AE10" t="str">
        <f>IF((AD10=""),"",((Sheet2!AX10-Sheet2!AW10)/1000))</f>
        <v/>
      </c>
      <c r="AF10" t="str">
        <f t="shared" si="9"/>
        <v/>
      </c>
      <c r="AH10" s="4">
        <f>IF(AND(Sheet2!AM10&lt;1300, A10="0$"), (Sheet2!AK10-Sheet2!B10)/1000, "")</f>
        <v>96.21</v>
      </c>
      <c r="AI10">
        <f>IF((AH10=""),"",((Sheet2!AL10-Sheet2!AK10)/1000))</f>
        <v>1.2390000000000001</v>
      </c>
      <c r="AJ10">
        <f t="shared" si="10"/>
        <v>1</v>
      </c>
      <c r="AL10" s="4" t="str">
        <f>IF(AND(Sheet2!AQ10&lt;1300, A10="0$"), (Sheet2!AO10-Sheet2!B10)/1000, "")</f>
        <v/>
      </c>
      <c r="AM10" t="str">
        <f>IF((AL10=""),"",((Sheet2!AP10-Sheet2!AO10)/1000))</f>
        <v/>
      </c>
      <c r="AN10" t="str">
        <f t="shared" si="11"/>
        <v/>
      </c>
      <c r="AP10" s="8">
        <f t="shared" si="0"/>
        <v>96.21</v>
      </c>
      <c r="AQ10" s="8">
        <f t="shared" si="1"/>
        <v>1.2390000000000001</v>
      </c>
      <c r="AR10">
        <f t="shared" si="12"/>
        <v>1</v>
      </c>
      <c r="AT10" t="str">
        <f>IF(AND(Sheet2!BC10&lt;1300), (Sheet2!BA10-Sheet2!B10)/1000, "")</f>
        <v/>
      </c>
      <c r="BB10" t="str">
        <f>IF(NOT(R10=""),'raw data'!DA10,"")</f>
        <v/>
      </c>
      <c r="BC10" t="str">
        <f>IF(NOT(V10=""),'raw data'!DA10,"")</f>
        <v/>
      </c>
      <c r="BD10" t="str">
        <f>IF(NOT(Z10=""),'raw data'!DA10,"")</f>
        <v/>
      </c>
      <c r="BE10" t="str">
        <f>IF(NOT(AD10=""),'raw data'!DA10,"")</f>
        <v/>
      </c>
      <c r="BF10">
        <f>IF(NOT(AH10=""),'raw data'!DA10,"")</f>
        <v>229</v>
      </c>
      <c r="BG10" t="str">
        <f>IF(NOT(AL10=""),'raw data'!DA10,"")</f>
        <v/>
      </c>
      <c r="BH10" t="str">
        <f>IF(NOT(AT10=""),'raw data'!DA10,"")</f>
        <v/>
      </c>
    </row>
    <row r="11" spans="1:60">
      <c r="A11" t="str">
        <f>Sheet2!A11</f>
        <v>+$</v>
      </c>
      <c r="B11">
        <f>IF(A11="+$", (Sheet2!J11-Sheet2!B11)/1000, "")</f>
        <v>101.961</v>
      </c>
      <c r="C11">
        <f>IF((B11=""), "",('ITI ISI'!K11/1000)+('ITI ISI'!L11/1000))</f>
        <v>2.7250000000000001</v>
      </c>
      <c r="D11">
        <f t="shared" si="2"/>
        <v>1</v>
      </c>
      <c r="F11" t="str">
        <f>IF(A11="-$", (Sheet2!J11-Sheet2!B11)/1000, "")</f>
        <v/>
      </c>
      <c r="G11" t="str">
        <f>IF((F11=""), "",('ITI ISI'!K11/1000)+('ITI ISI'!L11/1000))</f>
        <v/>
      </c>
      <c r="H11" t="str">
        <f t="shared" si="3"/>
        <v/>
      </c>
      <c r="J11" t="str">
        <f>IF(A11="0$", (Sheet2!J11-Sheet2!B11)/1000, "")</f>
        <v/>
      </c>
      <c r="K11" t="str">
        <f>IF((J11=""), "",('ITI ISI'!K11/1000)+('ITI ISI'!L11/1000))</f>
        <v/>
      </c>
      <c r="L11" t="str">
        <f t="shared" si="4"/>
        <v/>
      </c>
      <c r="N11">
        <f>(Sheet2!S11-Sheet2!$B$2)/1000</f>
        <v>104.70099999999999</v>
      </c>
      <c r="O11">
        <f>('ITI ISI'!M11/1000)+('ITI ISI'!N11/1000)</f>
        <v>3.044</v>
      </c>
      <c r="P11">
        <f t="shared" si="5"/>
        <v>1</v>
      </c>
      <c r="R11">
        <f>IF(AND(Sheet2!AD11&lt;1300, A11="+$"), (Sheet2!AB11-Sheet2!B11)/1000, "")</f>
        <v>107.761</v>
      </c>
      <c r="S11">
        <f>IF((R11=""),"",((Sheet2!AC11-Sheet2!AB11)/1000))</f>
        <v>1.238</v>
      </c>
      <c r="T11">
        <f t="shared" si="6"/>
        <v>1</v>
      </c>
      <c r="V11" t="str">
        <f>IF(AND(Sheet2!AH11&lt;1300, A11="+$"), (Sheet2!AF11-Sheet2!B11)/1000, "")</f>
        <v/>
      </c>
      <c r="W11" t="str">
        <f>IF((V11=""),"",((Sheet2!AG11-Sheet2!AF11)/1000))</f>
        <v/>
      </c>
      <c r="X11" t="str">
        <f t="shared" si="7"/>
        <v/>
      </c>
      <c r="Z11" t="str">
        <f>IF(AND(Sheet2!AU11&lt;1300, A11="-$"), (Sheet2!AS11-Sheet2!B11)/1000, "")</f>
        <v/>
      </c>
      <c r="AA11" t="str">
        <f>IF((Z11=""),"",((Sheet2!AT11-Sheet2!AS11)/1000))</f>
        <v/>
      </c>
      <c r="AB11" t="str">
        <f t="shared" si="8"/>
        <v/>
      </c>
      <c r="AD11" t="str">
        <f>IF(AND(Sheet2!AY11&lt;1300, A11="-$"), (Sheet2!AW11-Sheet2!B11)/1000, "")</f>
        <v/>
      </c>
      <c r="AE11" t="str">
        <f>IF((AD11=""),"",((Sheet2!AX11-Sheet2!AW11)/1000))</f>
        <v/>
      </c>
      <c r="AF11" t="str">
        <f t="shared" si="9"/>
        <v/>
      </c>
      <c r="AH11" s="4" t="str">
        <f>IF(AND(Sheet2!AM11&lt;1300, A11="0$"), (Sheet2!AK11-Sheet2!B11)/1000, "")</f>
        <v/>
      </c>
      <c r="AI11" t="str">
        <f>IF((AH11=""),"",((Sheet2!AL11-Sheet2!AK11)/1000))</f>
        <v/>
      </c>
      <c r="AJ11" t="str">
        <f t="shared" si="10"/>
        <v/>
      </c>
      <c r="AL11" s="4" t="str">
        <f>IF(AND(Sheet2!AQ11&lt;1300, A11="0$"), (Sheet2!AO11-Sheet2!B11)/1000, "")</f>
        <v/>
      </c>
      <c r="AM11" t="str">
        <f>IF((AL11=""),"",((Sheet2!AP11-Sheet2!AO11)/1000))</f>
        <v/>
      </c>
      <c r="AN11" t="str">
        <f t="shared" si="11"/>
        <v/>
      </c>
      <c r="AP11" s="8" t="str">
        <f t="shared" si="0"/>
        <v/>
      </c>
      <c r="AQ11" s="8" t="str">
        <f t="shared" si="1"/>
        <v/>
      </c>
      <c r="AR11" t="str">
        <f t="shared" si="12"/>
        <v/>
      </c>
      <c r="AT11" t="str">
        <f>IF(AND(Sheet2!BC11&lt;1300), (Sheet2!BA11-Sheet2!B11)/1000, "")</f>
        <v/>
      </c>
      <c r="BB11">
        <f>IF(NOT(R11=""),'raw data'!DA11,"")</f>
        <v>230</v>
      </c>
      <c r="BC11" t="str">
        <f>IF(NOT(V11=""),'raw data'!DA11,"")</f>
        <v/>
      </c>
      <c r="BD11" t="str">
        <f>IF(NOT(Z11=""),'raw data'!DA11,"")</f>
        <v/>
      </c>
      <c r="BE11" t="str">
        <f>IF(NOT(AD11=""),'raw data'!DA11,"")</f>
        <v/>
      </c>
      <c r="BF11" t="str">
        <f>IF(NOT(AH11=""),'raw data'!DA11,"")</f>
        <v/>
      </c>
      <c r="BG11" t="str">
        <f>IF(NOT(AL11=""),'raw data'!DA11,"")</f>
        <v/>
      </c>
      <c r="BH11" t="str">
        <f>IF(NOT(AT11=""),'raw data'!DA11,"")</f>
        <v/>
      </c>
    </row>
    <row r="12" spans="1:60">
      <c r="A12" t="str">
        <f>Sheet2!A12</f>
        <v>+$</v>
      </c>
      <c r="B12">
        <f>IF(A12="+$", (Sheet2!J12-Sheet2!B12)/1000, "")</f>
        <v>113.011</v>
      </c>
      <c r="C12">
        <f>IF((B12=""), "",('ITI ISI'!K12/1000)+('ITI ISI'!L12/1000))</f>
        <v>2.7250000000000001</v>
      </c>
      <c r="D12">
        <f t="shared" si="2"/>
        <v>1</v>
      </c>
      <c r="F12" t="str">
        <f>IF(A12="-$", (Sheet2!J12-Sheet2!B12)/1000, "")</f>
        <v/>
      </c>
      <c r="G12" t="str">
        <f>IF((F12=""), "",('ITI ISI'!K12/1000)+('ITI ISI'!L12/1000))</f>
        <v/>
      </c>
      <c r="H12" t="str">
        <f t="shared" si="3"/>
        <v/>
      </c>
      <c r="J12" t="str">
        <f>IF(A12="0$", (Sheet2!J12-Sheet2!B12)/1000, "")</f>
        <v/>
      </c>
      <c r="K12" t="str">
        <f>IF((J12=""), "",('ITI ISI'!K12/1000)+('ITI ISI'!L12/1000))</f>
        <v/>
      </c>
      <c r="L12" t="str">
        <f t="shared" si="4"/>
        <v/>
      </c>
      <c r="N12">
        <f>(Sheet2!S12-Sheet2!$B$2)/1000</f>
        <v>115.751</v>
      </c>
      <c r="O12">
        <f>('ITI ISI'!M12/1000)+('ITI ISI'!N12/1000)</f>
        <v>4.0439999999999996</v>
      </c>
      <c r="P12">
        <f t="shared" si="5"/>
        <v>1</v>
      </c>
      <c r="R12">
        <f>IF(AND(Sheet2!AD12&lt;1300, A12="+$"), (Sheet2!AB12-Sheet2!B12)/1000, "")</f>
        <v>119.81399999999999</v>
      </c>
      <c r="S12">
        <f>IF((R12=""),"",((Sheet2!AC12-Sheet2!AB12)/1000))</f>
        <v>1.2350000000000001</v>
      </c>
      <c r="T12">
        <f t="shared" si="6"/>
        <v>1</v>
      </c>
      <c r="V12" t="str">
        <f>IF(AND(Sheet2!AH12&lt;1300, A12="+$"), (Sheet2!AF12-Sheet2!B12)/1000, "")</f>
        <v/>
      </c>
      <c r="W12" t="str">
        <f>IF((V12=""),"",((Sheet2!AG12-Sheet2!AF12)/1000))</f>
        <v/>
      </c>
      <c r="X12" t="str">
        <f t="shared" si="7"/>
        <v/>
      </c>
      <c r="Z12" t="str">
        <f>IF(AND(Sheet2!AU12&lt;1300, A12="-$"), (Sheet2!AS12-Sheet2!B12)/1000, "")</f>
        <v/>
      </c>
      <c r="AA12" t="str">
        <f>IF((Z12=""),"",((Sheet2!AT12-Sheet2!AS12)/1000))</f>
        <v/>
      </c>
      <c r="AB12" t="str">
        <f t="shared" si="8"/>
        <v/>
      </c>
      <c r="AD12" t="str">
        <f>IF(AND(Sheet2!AY12&lt;1300, A12="-$"), (Sheet2!AW12-Sheet2!B12)/1000, "")</f>
        <v/>
      </c>
      <c r="AE12" t="str">
        <f>IF((AD12=""),"",((Sheet2!AX12-Sheet2!AW12)/1000))</f>
        <v/>
      </c>
      <c r="AF12" t="str">
        <f t="shared" si="9"/>
        <v/>
      </c>
      <c r="AH12" s="4" t="str">
        <f>IF(AND(Sheet2!AM12&lt;1300, A12="0$"), (Sheet2!AK12-Sheet2!B12)/1000, "")</f>
        <v/>
      </c>
      <c r="AI12" t="str">
        <f>IF((AH12=""),"",((Sheet2!AL12-Sheet2!AK12)/1000))</f>
        <v/>
      </c>
      <c r="AJ12" t="str">
        <f t="shared" si="10"/>
        <v/>
      </c>
      <c r="AL12" s="4" t="str">
        <f>IF(AND(Sheet2!AQ12&lt;1300, A12="0$"), (Sheet2!AO12-Sheet2!B12)/1000, "")</f>
        <v/>
      </c>
      <c r="AM12" t="str">
        <f>IF((AL12=""),"",((Sheet2!AP12-Sheet2!AO12)/1000))</f>
        <v/>
      </c>
      <c r="AN12" t="str">
        <f t="shared" si="11"/>
        <v/>
      </c>
      <c r="AP12" s="8" t="str">
        <f t="shared" si="0"/>
        <v/>
      </c>
      <c r="AQ12" s="8" t="str">
        <f t="shared" si="1"/>
        <v/>
      </c>
      <c r="AR12" t="str">
        <f t="shared" si="12"/>
        <v/>
      </c>
      <c r="AT12" t="str">
        <f>IF(AND(Sheet2!BC12&lt;1300), (Sheet2!BA12-Sheet2!B12)/1000, "")</f>
        <v/>
      </c>
      <c r="BB12">
        <f>IF(NOT(R12=""),'raw data'!DA12,"")</f>
        <v>270</v>
      </c>
      <c r="BC12" t="str">
        <f>IF(NOT(V12=""),'raw data'!DA12,"")</f>
        <v/>
      </c>
      <c r="BD12" t="str">
        <f>IF(NOT(Z12=""),'raw data'!DA12,"")</f>
        <v/>
      </c>
      <c r="BE12" t="str">
        <f>IF(NOT(AD12=""),'raw data'!DA12,"")</f>
        <v/>
      </c>
      <c r="BF12" t="str">
        <f>IF(NOT(AH12=""),'raw data'!DA12,"")</f>
        <v/>
      </c>
      <c r="BG12" t="str">
        <f>IF(NOT(AL12=""),'raw data'!DA12,"")</f>
        <v/>
      </c>
      <c r="BH12" t="str">
        <f>IF(NOT(AT12=""),'raw data'!DA12,"")</f>
        <v/>
      </c>
    </row>
    <row r="13" spans="1:60">
      <c r="A13" t="str">
        <f>Sheet2!A13</f>
        <v>-$</v>
      </c>
      <c r="B13" t="str">
        <f>IF(A13="+$", (Sheet2!J13-Sheet2!B13)/1000, "")</f>
        <v/>
      </c>
      <c r="C13" t="str">
        <f>IF((B13=""), "",('ITI ISI'!K13/1000)+('ITI ISI'!L13/1000))</f>
        <v/>
      </c>
      <c r="D13" t="str">
        <f t="shared" si="2"/>
        <v/>
      </c>
      <c r="F13">
        <f>IF(A13="-$", (Sheet2!J13-Sheet2!B13)/1000, "")</f>
        <v>123.575</v>
      </c>
      <c r="G13">
        <f>IF((F13=""), "",('ITI ISI'!K13/1000)+('ITI ISI'!L13/1000))</f>
        <v>4.2130000000000001</v>
      </c>
      <c r="H13">
        <f t="shared" si="3"/>
        <v>1</v>
      </c>
      <c r="J13" t="str">
        <f>IF(A13="0$", (Sheet2!J13-Sheet2!B13)/1000, "")</f>
        <v/>
      </c>
      <c r="K13" t="str">
        <f>IF((J13=""), "",('ITI ISI'!K13/1000)+('ITI ISI'!L13/1000))</f>
        <v/>
      </c>
      <c r="L13" t="str">
        <f t="shared" si="4"/>
        <v/>
      </c>
      <c r="N13">
        <f>(Sheet2!S13-Sheet2!$B$2)/1000</f>
        <v>127.801</v>
      </c>
      <c r="O13">
        <f>('ITI ISI'!M13/1000)+('ITI ISI'!N13/1000)</f>
        <v>4.0419999999999998</v>
      </c>
      <c r="P13">
        <f t="shared" si="5"/>
        <v>1</v>
      </c>
      <c r="R13" t="str">
        <f>IF(AND(Sheet2!AD13&lt;1300, A13="+$"), (Sheet2!AB13-Sheet2!B13)/1000, "")</f>
        <v/>
      </c>
      <c r="S13" t="str">
        <f>IF((R13=""),"",((Sheet2!AC13-Sheet2!AB13)/1000))</f>
        <v/>
      </c>
      <c r="T13" t="str">
        <f t="shared" si="6"/>
        <v/>
      </c>
      <c r="V13" t="str">
        <f>IF(AND(Sheet2!AH13&lt;1300, A13="+$"), (Sheet2!AF13-Sheet2!B13)/1000, "")</f>
        <v/>
      </c>
      <c r="W13" t="str">
        <f>IF((V13=""),"",((Sheet2!AG13-Sheet2!AF13)/1000))</f>
        <v/>
      </c>
      <c r="X13" t="str">
        <f t="shared" si="7"/>
        <v/>
      </c>
      <c r="Z13" t="str">
        <f>IF(AND(Sheet2!AU13&lt;1300, A13="-$"), (Sheet2!AS13-Sheet2!B13)/1000, "")</f>
        <v/>
      </c>
      <c r="AA13" t="str">
        <f>IF((Z13=""),"",((Sheet2!AT13-Sheet2!AS13)/1000))</f>
        <v/>
      </c>
      <c r="AB13" t="str">
        <f t="shared" si="8"/>
        <v/>
      </c>
      <c r="AD13">
        <f>IF(AND(Sheet2!AY13&lt;1300, A13="-$"), (Sheet2!AW13-Sheet2!B13)/1000, "")</f>
        <v>131.86699999999999</v>
      </c>
      <c r="AE13">
        <f>IF((AD13=""),"",((Sheet2!AX13-Sheet2!AW13)/1000))</f>
        <v>1.232</v>
      </c>
      <c r="AF13">
        <f t="shared" si="9"/>
        <v>1</v>
      </c>
      <c r="AH13" s="4" t="str">
        <f>IF(AND(Sheet2!AM13&lt;1300, A13="0$"), (Sheet2!AK13-Sheet2!B13)/1000, "")</f>
        <v/>
      </c>
      <c r="AI13" t="str">
        <f>IF((AH13=""),"",((Sheet2!AL13-Sheet2!AK13)/1000))</f>
        <v/>
      </c>
      <c r="AJ13" t="str">
        <f t="shared" si="10"/>
        <v/>
      </c>
      <c r="AL13" s="4" t="str">
        <f>IF(AND(Sheet2!AQ13&lt;1300, A13="0$"), (Sheet2!AO13-Sheet2!B13)/1000, "")</f>
        <v/>
      </c>
      <c r="AM13" t="str">
        <f>IF((AL13=""),"",((Sheet2!AP13-Sheet2!AO13)/1000))</f>
        <v/>
      </c>
      <c r="AN13" t="str">
        <f t="shared" si="11"/>
        <v/>
      </c>
      <c r="AP13" s="8" t="str">
        <f t="shared" si="0"/>
        <v/>
      </c>
      <c r="AQ13" s="8" t="str">
        <f t="shared" si="1"/>
        <v/>
      </c>
      <c r="AR13" t="str">
        <f t="shared" si="12"/>
        <v/>
      </c>
      <c r="AT13" t="str">
        <f>IF(AND(Sheet2!BC13&lt;1300), (Sheet2!BA13-Sheet2!B13)/1000, "")</f>
        <v/>
      </c>
      <c r="BB13" t="str">
        <f>IF(NOT(R13=""),'raw data'!DA13,"")</f>
        <v/>
      </c>
      <c r="BC13" t="str">
        <f>IF(NOT(V13=""),'raw data'!DA13,"")</f>
        <v/>
      </c>
      <c r="BD13" t="str">
        <f>IF(NOT(Z13=""),'raw data'!DA13,"")</f>
        <v/>
      </c>
      <c r="BE13">
        <f>IF(NOT(AD13=""),'raw data'!DA13,"")</f>
        <v>179</v>
      </c>
      <c r="BF13" t="str">
        <f>IF(NOT(AH13=""),'raw data'!DA13,"")</f>
        <v/>
      </c>
      <c r="BG13" t="str">
        <f>IF(NOT(AL13=""),'raw data'!DA13,"")</f>
        <v/>
      </c>
      <c r="BH13" t="str">
        <f>IF(NOT(AT13=""),'raw data'!DA13,"")</f>
        <v/>
      </c>
    </row>
    <row r="14" spans="1:60">
      <c r="A14" t="str">
        <f>Sheet2!A14</f>
        <v>-$</v>
      </c>
      <c r="B14" t="str">
        <f>IF(A14="+$", (Sheet2!J14-Sheet2!B14)/1000, "")</f>
        <v/>
      </c>
      <c r="C14" t="str">
        <f>IF((B14=""), "",('ITI ISI'!K14/1000)+('ITI ISI'!L14/1000))</f>
        <v/>
      </c>
      <c r="D14" t="str">
        <f t="shared" si="2"/>
        <v/>
      </c>
      <c r="F14">
        <f>IF(A14="-$", (Sheet2!J14-Sheet2!B14)/1000, "")</f>
        <v>134.625</v>
      </c>
      <c r="G14">
        <f>IF((F14=""), "",('ITI ISI'!K14/1000)+('ITI ISI'!L14/1000))</f>
        <v>2.7130000000000001</v>
      </c>
      <c r="H14">
        <f t="shared" si="3"/>
        <v>1</v>
      </c>
      <c r="J14" t="str">
        <f>IF(A14="0$", (Sheet2!J14-Sheet2!B14)/1000, "")</f>
        <v/>
      </c>
      <c r="K14" t="str">
        <f>IF((J14=""), "",('ITI ISI'!K14/1000)+('ITI ISI'!L14/1000))</f>
        <v/>
      </c>
      <c r="L14" t="str">
        <f t="shared" si="4"/>
        <v/>
      </c>
      <c r="N14">
        <f>(Sheet2!S14-Sheet2!$B$2)/1000</f>
        <v>137.351</v>
      </c>
      <c r="O14">
        <f>('ITI ISI'!M14/1000)+('ITI ISI'!N14/1000)</f>
        <v>4.03</v>
      </c>
      <c r="P14">
        <f t="shared" si="5"/>
        <v>1</v>
      </c>
      <c r="R14" t="str">
        <f>IF(AND(Sheet2!AD14&lt;1300, A14="+$"), (Sheet2!AB14-Sheet2!B14)/1000, "")</f>
        <v/>
      </c>
      <c r="S14" t="str">
        <f>IF((R14=""),"",((Sheet2!AC14-Sheet2!AB14)/1000))</f>
        <v/>
      </c>
      <c r="T14" t="str">
        <f t="shared" si="6"/>
        <v/>
      </c>
      <c r="V14" t="str">
        <f>IF(AND(Sheet2!AH14&lt;1300, A14="+$"), (Sheet2!AF14-Sheet2!B14)/1000, "")</f>
        <v/>
      </c>
      <c r="W14" t="str">
        <f>IF((V14=""),"",((Sheet2!AG14-Sheet2!AF14)/1000))</f>
        <v/>
      </c>
      <c r="X14" t="str">
        <f t="shared" si="7"/>
        <v/>
      </c>
      <c r="Z14" t="str">
        <f>IF(AND(Sheet2!AU14&lt;1300, A14="-$"), (Sheet2!AS14-Sheet2!B14)/1000, "")</f>
        <v/>
      </c>
      <c r="AA14" t="str">
        <f>IF((Z14=""),"",((Sheet2!AT14-Sheet2!AS14)/1000))</f>
        <v/>
      </c>
      <c r="AB14" t="str">
        <f t="shared" si="8"/>
        <v/>
      </c>
      <c r="AD14">
        <f>IF(AND(Sheet2!AY14&lt;1300, A14="-$"), (Sheet2!AW14-Sheet2!B14)/1000, "")</f>
        <v>141.41200000000001</v>
      </c>
      <c r="AE14">
        <f>IF((AD14=""),"",((Sheet2!AX14-Sheet2!AW14)/1000))</f>
        <v>1.2370000000000001</v>
      </c>
      <c r="AF14">
        <f t="shared" si="9"/>
        <v>1</v>
      </c>
      <c r="AH14" s="4" t="str">
        <f>IF(AND(Sheet2!AM14&lt;1300, A14="0$"), (Sheet2!AK14-Sheet2!B14)/1000, "")</f>
        <v/>
      </c>
      <c r="AI14" t="str">
        <f>IF((AH14=""),"",((Sheet2!AL14-Sheet2!AK14)/1000))</f>
        <v/>
      </c>
      <c r="AJ14" t="str">
        <f t="shared" si="10"/>
        <v/>
      </c>
      <c r="AL14" s="4" t="str">
        <f>IF(AND(Sheet2!AQ14&lt;1300, A14="0$"), (Sheet2!AO14-Sheet2!B14)/1000, "")</f>
        <v/>
      </c>
      <c r="AM14" t="str">
        <f>IF((AL14=""),"",((Sheet2!AP14-Sheet2!AO14)/1000))</f>
        <v/>
      </c>
      <c r="AN14" t="str">
        <f t="shared" si="11"/>
        <v/>
      </c>
      <c r="AP14" s="8" t="str">
        <f t="shared" si="0"/>
        <v/>
      </c>
      <c r="AQ14" s="8" t="str">
        <f t="shared" si="1"/>
        <v/>
      </c>
      <c r="AR14" t="str">
        <f t="shared" si="12"/>
        <v/>
      </c>
      <c r="AT14" t="str">
        <f>IF(AND(Sheet2!BC14&lt;1300), (Sheet2!BA14-Sheet2!B14)/1000, "")</f>
        <v/>
      </c>
      <c r="BB14" t="str">
        <f>IF(NOT(R14=""),'raw data'!DA14,"")</f>
        <v/>
      </c>
      <c r="BC14" t="str">
        <f>IF(NOT(V14=""),'raw data'!DA14,"")</f>
        <v/>
      </c>
      <c r="BD14" t="str">
        <f>IF(NOT(Z14=""),'raw data'!DA14,"")</f>
        <v/>
      </c>
      <c r="BE14">
        <f>IF(NOT(AD14=""),'raw data'!DA14,"")</f>
        <v>243</v>
      </c>
      <c r="BF14" t="str">
        <f>IF(NOT(AH14=""),'raw data'!DA14,"")</f>
        <v/>
      </c>
      <c r="BG14" t="str">
        <f>IF(NOT(AL14=""),'raw data'!DA14,"")</f>
        <v/>
      </c>
      <c r="BH14" t="str">
        <f>IF(NOT(AT14=""),'raw data'!DA14,"")</f>
        <v/>
      </c>
    </row>
    <row r="15" spans="1:60">
      <c r="A15" t="str">
        <f>Sheet2!A15</f>
        <v>+$</v>
      </c>
      <c r="B15">
        <f>IF(A15="+$", (Sheet2!J15-Sheet2!B15)/1000, "")</f>
        <v>145.67400000000001</v>
      </c>
      <c r="C15">
        <f>IF((B15=""), "",('ITI ISI'!K15/1000)+('ITI ISI'!L15/1000))</f>
        <v>2.7150000000000003</v>
      </c>
      <c r="D15">
        <f t="shared" si="2"/>
        <v>1</v>
      </c>
      <c r="F15" t="str">
        <f>IF(A15="-$", (Sheet2!J15-Sheet2!B15)/1000, "")</f>
        <v/>
      </c>
      <c r="G15" t="str">
        <f>IF((F15=""), "",('ITI ISI'!K15/1000)+('ITI ISI'!L15/1000))</f>
        <v/>
      </c>
      <c r="H15" t="str">
        <f t="shared" si="3"/>
        <v/>
      </c>
      <c r="J15" t="str">
        <f>IF(A15="0$", (Sheet2!J15-Sheet2!B15)/1000, "")</f>
        <v/>
      </c>
      <c r="K15" t="str">
        <f>IF((J15=""), "",('ITI ISI'!K15/1000)+('ITI ISI'!L15/1000))</f>
        <v/>
      </c>
      <c r="L15" t="str">
        <f t="shared" si="4"/>
        <v/>
      </c>
      <c r="N15">
        <f>(Sheet2!S15-Sheet2!$B$2)/1000</f>
        <v>148.40100000000001</v>
      </c>
      <c r="O15">
        <f>('ITI ISI'!M15/1000)+('ITI ISI'!N15/1000)</f>
        <v>3.0310000000000001</v>
      </c>
      <c r="P15">
        <f t="shared" si="5"/>
        <v>1</v>
      </c>
      <c r="R15">
        <f>IF(AND(Sheet2!AD15&lt;1300, A15="+$"), (Sheet2!AB15-Sheet2!B15)/1000, "")</f>
        <v>151.458</v>
      </c>
      <c r="S15">
        <f>IF((R15=""),"",((Sheet2!AC15-Sheet2!AB15)/1000))</f>
        <v>1.2410000000000001</v>
      </c>
      <c r="T15">
        <f t="shared" si="6"/>
        <v>1</v>
      </c>
      <c r="V15" t="str">
        <f>IF(AND(Sheet2!AH15&lt;1300, A15="+$"), (Sheet2!AF15-Sheet2!B15)/1000, "")</f>
        <v/>
      </c>
      <c r="W15" t="str">
        <f>IF((V15=""),"",((Sheet2!AG15-Sheet2!AF15)/1000))</f>
        <v/>
      </c>
      <c r="X15" t="str">
        <f t="shared" si="7"/>
        <v/>
      </c>
      <c r="Z15" t="str">
        <f>IF(AND(Sheet2!AU15&lt;1300, A15="-$"), (Sheet2!AS15-Sheet2!B15)/1000, "")</f>
        <v/>
      </c>
      <c r="AA15" t="str">
        <f>IF((Z15=""),"",((Sheet2!AT15-Sheet2!AS15)/1000))</f>
        <v/>
      </c>
      <c r="AB15" t="str">
        <f t="shared" si="8"/>
        <v/>
      </c>
      <c r="AD15" t="str">
        <f>IF(AND(Sheet2!AY15&lt;1300, A15="-$"), (Sheet2!AW15-Sheet2!B15)/1000, "")</f>
        <v/>
      </c>
      <c r="AE15" t="str">
        <f>IF((AD15=""),"",((Sheet2!AX15-Sheet2!AW15)/1000))</f>
        <v/>
      </c>
      <c r="AF15" t="str">
        <f t="shared" si="9"/>
        <v/>
      </c>
      <c r="AH15" s="4" t="str">
        <f>IF(AND(Sheet2!AM15&lt;1300, A15="0$"), (Sheet2!AK15-Sheet2!B15)/1000, "")</f>
        <v/>
      </c>
      <c r="AI15" t="str">
        <f>IF((AH15=""),"",((Sheet2!AL15-Sheet2!AK15)/1000))</f>
        <v/>
      </c>
      <c r="AJ15" t="str">
        <f t="shared" si="10"/>
        <v/>
      </c>
      <c r="AL15" s="4" t="str">
        <f>IF(AND(Sheet2!AQ15&lt;1300, A15="0$"), (Sheet2!AO15-Sheet2!B15)/1000, "")</f>
        <v/>
      </c>
      <c r="AM15" t="str">
        <f>IF((AL15=""),"",((Sheet2!AP15-Sheet2!AO15)/1000))</f>
        <v/>
      </c>
      <c r="AN15" t="str">
        <f t="shared" si="11"/>
        <v/>
      </c>
      <c r="AP15" s="8" t="str">
        <f t="shared" si="0"/>
        <v/>
      </c>
      <c r="AQ15" s="8" t="str">
        <f t="shared" si="1"/>
        <v/>
      </c>
      <c r="AR15" t="str">
        <f t="shared" si="12"/>
        <v/>
      </c>
      <c r="AT15" t="str">
        <f>IF(AND(Sheet2!BC15&lt;1300), (Sheet2!BA15-Sheet2!B15)/1000, "")</f>
        <v/>
      </c>
      <c r="BB15">
        <f>IF(NOT(R15=""),'raw data'!DA15,"")</f>
        <v>319</v>
      </c>
      <c r="BC15" t="str">
        <f>IF(NOT(V15=""),'raw data'!DA15,"")</f>
        <v/>
      </c>
      <c r="BD15" t="str">
        <f>IF(NOT(Z15=""),'raw data'!DA15,"")</f>
        <v/>
      </c>
      <c r="BE15" t="str">
        <f>IF(NOT(AD15=""),'raw data'!DA15,"")</f>
        <v/>
      </c>
      <c r="BF15" t="str">
        <f>IF(NOT(AH15=""),'raw data'!DA15,"")</f>
        <v/>
      </c>
      <c r="BG15" t="str">
        <f>IF(NOT(AL15=""),'raw data'!DA15,"")</f>
        <v/>
      </c>
      <c r="BH15" t="str">
        <f>IF(NOT(AT15=""),'raw data'!DA15,"")</f>
        <v/>
      </c>
    </row>
    <row r="16" spans="1:60">
      <c r="A16" t="str">
        <f>Sheet2!A16</f>
        <v>+$</v>
      </c>
      <c r="B16">
        <f>IF(A16="+$", (Sheet2!J16-Sheet2!B16)/1000, "")</f>
        <v>156.22300000000001</v>
      </c>
      <c r="C16">
        <f>IF((B16=""), "",('ITI ISI'!K16/1000)+('ITI ISI'!L16/1000))</f>
        <v>3.218</v>
      </c>
      <c r="D16">
        <f t="shared" si="2"/>
        <v>1</v>
      </c>
      <c r="F16" t="str">
        <f>IF(A16="-$", (Sheet2!J16-Sheet2!B16)/1000, "")</f>
        <v/>
      </c>
      <c r="G16" t="str">
        <f>IF((F16=""), "",('ITI ISI'!K16/1000)+('ITI ISI'!L16/1000))</f>
        <v/>
      </c>
      <c r="H16" t="str">
        <f t="shared" si="3"/>
        <v/>
      </c>
      <c r="J16" t="str">
        <f>IF(A16="0$", (Sheet2!J16-Sheet2!B16)/1000, "")</f>
        <v/>
      </c>
      <c r="K16" t="str">
        <f>IF((J16=""), "",('ITI ISI'!K16/1000)+('ITI ISI'!L16/1000))</f>
        <v/>
      </c>
      <c r="L16" t="str">
        <f t="shared" si="4"/>
        <v/>
      </c>
      <c r="N16">
        <f>(Sheet2!S16-Sheet2!$B$2)/1000</f>
        <v>159.45099999999999</v>
      </c>
      <c r="O16">
        <f>('ITI ISI'!M16/1000)+('ITI ISI'!N16/1000)</f>
        <v>2.5310000000000001</v>
      </c>
      <c r="P16">
        <f t="shared" si="5"/>
        <v>1</v>
      </c>
      <c r="R16">
        <f>IF(AND(Sheet2!AD16&lt;1300, A16="+$"), (Sheet2!AB16-Sheet2!B16)/1000, "")</f>
        <v>162.00700000000001</v>
      </c>
      <c r="S16">
        <f>IF((R16=""),"",((Sheet2!AC16-Sheet2!AB16)/1000))</f>
        <v>1.242</v>
      </c>
      <c r="T16">
        <f t="shared" si="6"/>
        <v>1</v>
      </c>
      <c r="V16" t="str">
        <f>IF(AND(Sheet2!AH16&lt;1300, A16="+$"), (Sheet2!AF16-Sheet2!B16)/1000, "")</f>
        <v/>
      </c>
      <c r="W16" t="str">
        <f>IF((V16=""),"",((Sheet2!AG16-Sheet2!AF16)/1000))</f>
        <v/>
      </c>
      <c r="X16" t="str">
        <f t="shared" si="7"/>
        <v/>
      </c>
      <c r="Z16" t="str">
        <f>IF(AND(Sheet2!AU16&lt;1300, A16="-$"), (Sheet2!AS16-Sheet2!B16)/1000, "")</f>
        <v/>
      </c>
      <c r="AA16" t="str">
        <f>IF((Z16=""),"",((Sheet2!AT16-Sheet2!AS16)/1000))</f>
        <v/>
      </c>
      <c r="AB16" t="str">
        <f t="shared" si="8"/>
        <v/>
      </c>
      <c r="AD16" t="str">
        <f>IF(AND(Sheet2!AY16&lt;1300, A16="-$"), (Sheet2!AW16-Sheet2!B16)/1000, "")</f>
        <v/>
      </c>
      <c r="AE16" t="str">
        <f>IF((AD16=""),"",((Sheet2!AX16-Sheet2!AW16)/1000))</f>
        <v/>
      </c>
      <c r="AF16" t="str">
        <f t="shared" si="9"/>
        <v/>
      </c>
      <c r="AH16" s="4" t="str">
        <f>IF(AND(Sheet2!AM16&lt;1300, A16="0$"), (Sheet2!AK16-Sheet2!B16)/1000, "")</f>
        <v/>
      </c>
      <c r="AI16" t="str">
        <f>IF((AH16=""),"",((Sheet2!AL16-Sheet2!AK16)/1000))</f>
        <v/>
      </c>
      <c r="AJ16" t="str">
        <f t="shared" si="10"/>
        <v/>
      </c>
      <c r="AL16" s="4" t="str">
        <f>IF(AND(Sheet2!AQ16&lt;1300, A16="0$"), (Sheet2!AO16-Sheet2!B16)/1000, "")</f>
        <v/>
      </c>
      <c r="AM16" t="str">
        <f>IF((AL16=""),"",((Sheet2!AP16-Sheet2!AO16)/1000))</f>
        <v/>
      </c>
      <c r="AN16" t="str">
        <f t="shared" si="11"/>
        <v/>
      </c>
      <c r="AP16" s="8" t="str">
        <f t="shared" si="0"/>
        <v/>
      </c>
      <c r="AQ16" s="8" t="str">
        <f t="shared" si="1"/>
        <v/>
      </c>
      <c r="AR16" t="str">
        <f t="shared" si="12"/>
        <v/>
      </c>
      <c r="AT16" t="str">
        <f>IF(AND(Sheet2!BC16&lt;1300), (Sheet2!BA16-Sheet2!B16)/1000, "")</f>
        <v/>
      </c>
      <c r="BB16">
        <f>IF(NOT(R16=""),'raw data'!DA16,"")</f>
        <v>303</v>
      </c>
      <c r="BC16" t="str">
        <f>IF(NOT(V16=""),'raw data'!DA16,"")</f>
        <v/>
      </c>
      <c r="BD16" t="str">
        <f>IF(NOT(Z16=""),'raw data'!DA16,"")</f>
        <v/>
      </c>
      <c r="BE16" t="str">
        <f>IF(NOT(AD16=""),'raw data'!DA16,"")</f>
        <v/>
      </c>
      <c r="BF16" t="str">
        <f>IF(NOT(AH16=""),'raw data'!DA16,"")</f>
        <v/>
      </c>
      <c r="BG16" t="str">
        <f>IF(NOT(AL16=""),'raw data'!DA16,"")</f>
        <v/>
      </c>
      <c r="BH16" t="str">
        <f>IF(NOT(AT16=""),'raw data'!DA16,"")</f>
        <v/>
      </c>
    </row>
    <row r="17" spans="1:60">
      <c r="A17" t="str">
        <f>Sheet2!A17</f>
        <v>-$</v>
      </c>
      <c r="B17" t="str">
        <f>IF(A17="+$", (Sheet2!J17-Sheet2!B17)/1000, "")</f>
        <v/>
      </c>
      <c r="C17" t="str">
        <f>IF((B17=""), "",('ITI ISI'!K17/1000)+('ITI ISI'!L17/1000))</f>
        <v/>
      </c>
      <c r="D17" t="str">
        <f t="shared" si="2"/>
        <v/>
      </c>
      <c r="F17">
        <f>IF(A17="-$", (Sheet2!J17-Sheet2!B17)/1000, "")</f>
        <v>167.27199999999999</v>
      </c>
      <c r="G17">
        <f>IF((F17=""), "",('ITI ISI'!K17/1000)+('ITI ISI'!L17/1000))</f>
        <v>3.7189999999999999</v>
      </c>
      <c r="H17">
        <f t="shared" si="3"/>
        <v>1</v>
      </c>
      <c r="J17" t="str">
        <f>IF(A17="0$", (Sheet2!J17-Sheet2!B17)/1000, "")</f>
        <v/>
      </c>
      <c r="K17" t="str">
        <f>IF((J17=""), "",('ITI ISI'!K17/1000)+('ITI ISI'!L17/1000))</f>
        <v/>
      </c>
      <c r="L17" t="str">
        <f t="shared" si="4"/>
        <v/>
      </c>
      <c r="N17">
        <f>(Sheet2!S17-Sheet2!$B$2)/1000</f>
        <v>171.001</v>
      </c>
      <c r="O17">
        <f>('ITI ISI'!M17/1000)+('ITI ISI'!N17/1000)</f>
        <v>4.03</v>
      </c>
      <c r="P17">
        <f t="shared" si="5"/>
        <v>1</v>
      </c>
      <c r="R17" t="str">
        <f>IF(AND(Sheet2!AD17&lt;1300, A17="+$"), (Sheet2!AB17-Sheet2!B17)/1000, "")</f>
        <v/>
      </c>
      <c r="S17" t="str">
        <f>IF((R17=""),"",((Sheet2!AC17-Sheet2!AB17)/1000))</f>
        <v/>
      </c>
      <c r="T17" t="str">
        <f t="shared" si="6"/>
        <v/>
      </c>
      <c r="V17" t="str">
        <f>IF(AND(Sheet2!AH17&lt;1300, A17="+$"), (Sheet2!AF17-Sheet2!B17)/1000, "")</f>
        <v/>
      </c>
      <c r="W17" t="str">
        <f>IF((V17=""),"",((Sheet2!AG17-Sheet2!AF17)/1000))</f>
        <v/>
      </c>
      <c r="X17" t="str">
        <f t="shared" si="7"/>
        <v/>
      </c>
      <c r="Z17" t="str">
        <f>IF(AND(Sheet2!AU17&lt;1300, A17="-$"), (Sheet2!AS17-Sheet2!B17)/1000, "")</f>
        <v/>
      </c>
      <c r="AA17" t="str">
        <f>IF((Z17=""),"",((Sheet2!AT17-Sheet2!AS17)/1000))</f>
        <v/>
      </c>
      <c r="AB17" t="str">
        <f t="shared" si="8"/>
        <v/>
      </c>
      <c r="AD17">
        <f>IF(AND(Sheet2!AY17&lt;1300, A17="-$"), (Sheet2!AW17-Sheet2!B17)/1000, "")</f>
        <v>175.06200000000001</v>
      </c>
      <c r="AE17">
        <f>IF((AD17=""),"",((Sheet2!AX17-Sheet2!AW17)/1000))</f>
        <v>1.2370000000000001</v>
      </c>
      <c r="AF17">
        <f t="shared" si="9"/>
        <v>1</v>
      </c>
      <c r="AH17" s="4" t="str">
        <f>IF(AND(Sheet2!AM17&lt;1300, A17="0$"), (Sheet2!AK17-Sheet2!B17)/1000, "")</f>
        <v/>
      </c>
      <c r="AI17" t="str">
        <f>IF((AH17=""),"",((Sheet2!AL17-Sheet2!AK17)/1000))</f>
        <v/>
      </c>
      <c r="AJ17" t="str">
        <f t="shared" si="10"/>
        <v/>
      </c>
      <c r="AL17" s="4" t="str">
        <f>IF(AND(Sheet2!AQ17&lt;1300, A17="0$"), (Sheet2!AO17-Sheet2!B17)/1000, "")</f>
        <v/>
      </c>
      <c r="AM17" t="str">
        <f>IF((AL17=""),"",((Sheet2!AP17-Sheet2!AO17)/1000))</f>
        <v/>
      </c>
      <c r="AN17" t="str">
        <f t="shared" si="11"/>
        <v/>
      </c>
      <c r="AP17" s="8" t="str">
        <f t="shared" si="0"/>
        <v/>
      </c>
      <c r="AQ17" s="8" t="str">
        <f t="shared" si="1"/>
        <v/>
      </c>
      <c r="AR17" t="str">
        <f t="shared" si="12"/>
        <v/>
      </c>
      <c r="AT17" t="str">
        <f>IF(AND(Sheet2!BC17&lt;1300), (Sheet2!BA17-Sheet2!B17)/1000, "")</f>
        <v/>
      </c>
      <c r="BB17" t="str">
        <f>IF(NOT(R17=""),'raw data'!DA17,"")</f>
        <v/>
      </c>
      <c r="BC17" t="str">
        <f>IF(NOT(V17=""),'raw data'!DA17,"")</f>
        <v/>
      </c>
      <c r="BD17" t="str">
        <f>IF(NOT(Z17=""),'raw data'!DA17,"")</f>
        <v/>
      </c>
      <c r="BE17">
        <f>IF(NOT(AD17=""),'raw data'!DA17,"")</f>
        <v>258</v>
      </c>
      <c r="BF17" t="str">
        <f>IF(NOT(AH17=""),'raw data'!DA17,"")</f>
        <v/>
      </c>
      <c r="BG17" t="str">
        <f>IF(NOT(AL17=""),'raw data'!DA17,"")</f>
        <v/>
      </c>
      <c r="BH17" t="str">
        <f>IF(NOT(AT17=""),'raw data'!DA17,"")</f>
        <v/>
      </c>
    </row>
    <row r="18" spans="1:60">
      <c r="A18" t="str">
        <f>Sheet2!A18</f>
        <v>0$</v>
      </c>
      <c r="B18" t="str">
        <f>IF(A18="+$", (Sheet2!J18-Sheet2!B18)/1000, "")</f>
        <v/>
      </c>
      <c r="C18" t="str">
        <f>IF((B18=""), "",('ITI ISI'!K18/1000)+('ITI ISI'!L18/1000))</f>
        <v/>
      </c>
      <c r="D18" t="str">
        <f t="shared" si="2"/>
        <v/>
      </c>
      <c r="F18" t="str">
        <f>IF(A18="-$", (Sheet2!J18-Sheet2!B18)/1000, "")</f>
        <v/>
      </c>
      <c r="G18" t="str">
        <f>IF((F18=""), "",('ITI ISI'!K18/1000)+('ITI ISI'!L18/1000))</f>
        <v/>
      </c>
      <c r="H18" t="str">
        <f t="shared" si="3"/>
        <v/>
      </c>
      <c r="J18">
        <f>IF(A18="0$", (Sheet2!J18-Sheet2!B18)/1000, "")</f>
        <v>178.322</v>
      </c>
      <c r="K18">
        <f>IF((J18=""), "",('ITI ISI'!K18/1000)+('ITI ISI'!L18/1000))</f>
        <v>4.2190000000000003</v>
      </c>
      <c r="L18">
        <f t="shared" si="4"/>
        <v>1</v>
      </c>
      <c r="N18">
        <f>(Sheet2!S18-Sheet2!$B$2)/1000</f>
        <v>182.55099999999999</v>
      </c>
      <c r="O18">
        <f>('ITI ISI'!M18/1000)+('ITI ISI'!N18/1000)</f>
        <v>3.5289999999999999</v>
      </c>
      <c r="P18">
        <f t="shared" si="5"/>
        <v>1</v>
      </c>
      <c r="R18" t="str">
        <f>IF(AND(Sheet2!AD18&lt;1300, A18="+$"), (Sheet2!AB18-Sheet2!B18)/1000, "")</f>
        <v/>
      </c>
      <c r="S18" t="str">
        <f>IF((R18=""),"",((Sheet2!AC18-Sheet2!AB18)/1000))</f>
        <v/>
      </c>
      <c r="T18" t="str">
        <f t="shared" si="6"/>
        <v/>
      </c>
      <c r="V18" t="str">
        <f>IF(AND(Sheet2!AH18&lt;1300, A18="+$"), (Sheet2!AF18-Sheet2!B18)/1000, "")</f>
        <v/>
      </c>
      <c r="W18" t="str">
        <f>IF((V18=""),"",((Sheet2!AG18-Sheet2!AF18)/1000))</f>
        <v/>
      </c>
      <c r="X18" t="str">
        <f t="shared" si="7"/>
        <v/>
      </c>
      <c r="Z18" t="str">
        <f>IF(AND(Sheet2!AU18&lt;1300, A18="-$"), (Sheet2!AS18-Sheet2!B18)/1000, "")</f>
        <v/>
      </c>
      <c r="AA18" t="str">
        <f>IF((Z18=""),"",((Sheet2!AT18-Sheet2!AS18)/1000))</f>
        <v/>
      </c>
      <c r="AB18" t="str">
        <f t="shared" si="8"/>
        <v/>
      </c>
      <c r="AD18" t="str">
        <f>IF(AND(Sheet2!AY18&lt;1300, A18="-$"), (Sheet2!AW18-Sheet2!B18)/1000, "")</f>
        <v/>
      </c>
      <c r="AE18" t="str">
        <f>IF((AD18=""),"",((Sheet2!AX18-Sheet2!AW18)/1000))</f>
        <v/>
      </c>
      <c r="AF18" t="str">
        <f t="shared" si="9"/>
        <v/>
      </c>
      <c r="AH18" s="4">
        <f>IF(AND(Sheet2!AM18&lt;1300, A18="0$"), (Sheet2!AK18-Sheet2!B18)/1000, "")</f>
        <v>186.11199999999999</v>
      </c>
      <c r="AI18">
        <f>IF((AH18=""),"",((Sheet2!AL18-Sheet2!AK18)/1000))</f>
        <v>1.2370000000000001</v>
      </c>
      <c r="AJ18">
        <f t="shared" si="10"/>
        <v>1</v>
      </c>
      <c r="AL18" s="4" t="str">
        <f>IF(AND(Sheet2!AQ18&lt;1300, A18="0$"), (Sheet2!AO18-Sheet2!B18)/1000, "")</f>
        <v/>
      </c>
      <c r="AM18" t="str">
        <f>IF((AL18=""),"",((Sheet2!AP18-Sheet2!AO18)/1000))</f>
        <v/>
      </c>
      <c r="AN18" t="str">
        <f t="shared" si="11"/>
        <v/>
      </c>
      <c r="AP18" s="8">
        <f t="shared" si="0"/>
        <v>186.11199999999999</v>
      </c>
      <c r="AQ18" s="8">
        <f t="shared" si="1"/>
        <v>1.2370000000000001</v>
      </c>
      <c r="AR18">
        <f t="shared" si="12"/>
        <v>1</v>
      </c>
      <c r="AT18" t="str">
        <f>IF(AND(Sheet2!BC18&lt;1300), (Sheet2!BA18-Sheet2!B18)/1000, "")</f>
        <v/>
      </c>
      <c r="BB18" t="str">
        <f>IF(NOT(R18=""),'raw data'!DA18,"")</f>
        <v/>
      </c>
      <c r="BC18" t="str">
        <f>IF(NOT(V18=""),'raw data'!DA18,"")</f>
        <v/>
      </c>
      <c r="BD18" t="str">
        <f>IF(NOT(Z18=""),'raw data'!DA18,"")</f>
        <v/>
      </c>
      <c r="BE18" t="str">
        <f>IF(NOT(AD18=""),'raw data'!DA18,"")</f>
        <v/>
      </c>
      <c r="BF18">
        <f>IF(NOT(AH18=""),'raw data'!DA18,"")</f>
        <v>266</v>
      </c>
      <c r="BG18" t="str">
        <f>IF(NOT(AL18=""),'raw data'!DA18,"")</f>
        <v/>
      </c>
      <c r="BH18" t="str">
        <f>IF(NOT(AT18=""),'raw data'!DA18,"")</f>
        <v/>
      </c>
    </row>
    <row r="19" spans="1:60">
      <c r="A19" t="str">
        <f>Sheet2!A19</f>
        <v>0$</v>
      </c>
      <c r="B19" t="str">
        <f>IF(A19="+$", (Sheet2!J19-Sheet2!B19)/1000, "")</f>
        <v/>
      </c>
      <c r="C19" t="str">
        <f>IF((B19=""), "",('ITI ISI'!K19/1000)+('ITI ISI'!L19/1000))</f>
        <v/>
      </c>
      <c r="D19" t="str">
        <f t="shared" si="2"/>
        <v/>
      </c>
      <c r="F19" t="str">
        <f>IF(A19="-$", (Sheet2!J19-Sheet2!B19)/1000, "")</f>
        <v/>
      </c>
      <c r="G19" t="str">
        <f>IF((F19=""), "",('ITI ISI'!K19/1000)+('ITI ISI'!L19/1000))</f>
        <v/>
      </c>
      <c r="H19" t="str">
        <f t="shared" si="3"/>
        <v/>
      </c>
      <c r="J19">
        <f>IF(A19="0$", (Sheet2!J19-Sheet2!B19)/1000, "")</f>
        <v>188.87</v>
      </c>
      <c r="K19">
        <f>IF((J19=""), "",('ITI ISI'!K19/1000)+('ITI ISI'!L19/1000))</f>
        <v>4.2229999999999999</v>
      </c>
      <c r="L19">
        <f t="shared" si="4"/>
        <v>1</v>
      </c>
      <c r="N19">
        <f>(Sheet2!S19-Sheet2!$B$2)/1000</f>
        <v>193.101</v>
      </c>
      <c r="O19">
        <f>('ITI ISI'!M19/1000)+('ITI ISI'!N19/1000)</f>
        <v>3.0310000000000001</v>
      </c>
      <c r="P19">
        <f t="shared" si="5"/>
        <v>1</v>
      </c>
      <c r="R19" t="str">
        <f>IF(AND(Sheet2!AD19&lt;1300, A19="+$"), (Sheet2!AB19-Sheet2!B19)/1000, "")</f>
        <v/>
      </c>
      <c r="S19" t="str">
        <f>IF((R19=""),"",((Sheet2!AC19-Sheet2!AB19)/1000))</f>
        <v/>
      </c>
      <c r="T19" t="str">
        <f t="shared" si="6"/>
        <v/>
      </c>
      <c r="V19" t="str">
        <f>IF(AND(Sheet2!AH19&lt;1300, A19="+$"), (Sheet2!AF19-Sheet2!B19)/1000, "")</f>
        <v/>
      </c>
      <c r="W19" t="str">
        <f>IF((V19=""),"",((Sheet2!AG19-Sheet2!AF19)/1000))</f>
        <v/>
      </c>
      <c r="X19" t="str">
        <f t="shared" si="7"/>
        <v/>
      </c>
      <c r="Z19" t="str">
        <f>IF(AND(Sheet2!AU19&lt;1300, A19="-$"), (Sheet2!AS19-Sheet2!B19)/1000, "")</f>
        <v/>
      </c>
      <c r="AA19" t="str">
        <f>IF((Z19=""),"",((Sheet2!AT19-Sheet2!AS19)/1000))</f>
        <v/>
      </c>
      <c r="AB19" t="str">
        <f t="shared" si="8"/>
        <v/>
      </c>
      <c r="AD19" t="str">
        <f>IF(AND(Sheet2!AY19&lt;1300, A19="-$"), (Sheet2!AW19-Sheet2!B19)/1000, "")</f>
        <v/>
      </c>
      <c r="AE19" t="str">
        <f>IF((AD19=""),"",((Sheet2!AX19-Sheet2!AW19)/1000))</f>
        <v/>
      </c>
      <c r="AF19" t="str">
        <f t="shared" si="9"/>
        <v/>
      </c>
      <c r="AH19" s="4">
        <f>IF(AND(Sheet2!AM19&lt;1300, A19="0$"), (Sheet2!AK19-Sheet2!B19)/1000, "")</f>
        <v>196.15799999999999</v>
      </c>
      <c r="AI19">
        <f>IF((AH19=""),"",((Sheet2!AL19-Sheet2!AK19)/1000))</f>
        <v>1.2410000000000001</v>
      </c>
      <c r="AJ19">
        <f t="shared" si="10"/>
        <v>1</v>
      </c>
      <c r="AL19" s="4" t="str">
        <f>IF(AND(Sheet2!AQ19&lt;1300, A19="0$"), (Sheet2!AO19-Sheet2!B19)/1000, "")</f>
        <v/>
      </c>
      <c r="AM19" t="str">
        <f>IF((AL19=""),"",((Sheet2!AP19-Sheet2!AO19)/1000))</f>
        <v/>
      </c>
      <c r="AN19" t="str">
        <f t="shared" si="11"/>
        <v/>
      </c>
      <c r="AP19" s="8">
        <f t="shared" si="0"/>
        <v>196.15799999999999</v>
      </c>
      <c r="AQ19" s="8">
        <f t="shared" si="1"/>
        <v>1.2410000000000001</v>
      </c>
      <c r="AR19">
        <f t="shared" si="12"/>
        <v>1</v>
      </c>
      <c r="AT19" t="str">
        <f>IF(AND(Sheet2!BC19&lt;1300), (Sheet2!BA19-Sheet2!B19)/1000, "")</f>
        <v/>
      </c>
      <c r="BB19" t="str">
        <f>IF(NOT(R19=""),'raw data'!DA19,"")</f>
        <v/>
      </c>
      <c r="BC19" t="str">
        <f>IF(NOT(V19=""),'raw data'!DA19,"")</f>
        <v/>
      </c>
      <c r="BD19" t="str">
        <f>IF(NOT(Z19=""),'raw data'!DA19,"")</f>
        <v/>
      </c>
      <c r="BE19" t="str">
        <f>IF(NOT(AD19=""),'raw data'!DA19,"")</f>
        <v/>
      </c>
      <c r="BF19">
        <f>IF(NOT(AH19=""),'raw data'!DA19,"")</f>
        <v>228</v>
      </c>
      <c r="BG19" t="str">
        <f>IF(NOT(AL19=""),'raw data'!DA19,"")</f>
        <v/>
      </c>
      <c r="BH19" t="str">
        <f>IF(NOT(AT19=""),'raw data'!DA19,"")</f>
        <v/>
      </c>
    </row>
    <row r="20" spans="1:60">
      <c r="A20" t="str">
        <f>Sheet2!A20</f>
        <v>-$</v>
      </c>
      <c r="B20" t="str">
        <f>IF(A20="+$", (Sheet2!J20-Sheet2!B20)/1000, "")</f>
        <v/>
      </c>
      <c r="C20" t="str">
        <f>IF((B20=""), "",('ITI ISI'!K20/1000)+('ITI ISI'!L20/1000))</f>
        <v/>
      </c>
      <c r="D20" t="str">
        <f t="shared" si="2"/>
        <v/>
      </c>
      <c r="F20">
        <f>IF(A20="-$", (Sheet2!J20-Sheet2!B20)/1000, "")</f>
        <v>199.92</v>
      </c>
      <c r="G20">
        <f>IF((F20=""), "",('ITI ISI'!K20/1000)+('ITI ISI'!L20/1000))</f>
        <v>3.7240000000000002</v>
      </c>
      <c r="H20">
        <f t="shared" si="3"/>
        <v>1</v>
      </c>
      <c r="J20" t="str">
        <f>IF(A20="0$", (Sheet2!J20-Sheet2!B20)/1000, "")</f>
        <v/>
      </c>
      <c r="K20" t="str">
        <f>IF((J20=""), "",('ITI ISI'!K20/1000)+('ITI ISI'!L20/1000))</f>
        <v/>
      </c>
      <c r="L20" t="str">
        <f t="shared" si="4"/>
        <v/>
      </c>
      <c r="N20">
        <f>(Sheet2!S20-Sheet2!$B$2)/1000</f>
        <v>203.65100000000001</v>
      </c>
      <c r="O20">
        <f>('ITI ISI'!M20/1000)+('ITI ISI'!N20/1000)</f>
        <v>2.532</v>
      </c>
      <c r="P20">
        <f t="shared" si="5"/>
        <v>1</v>
      </c>
      <c r="R20" t="str">
        <f>IF(AND(Sheet2!AD20&lt;1300, A20="+$"), (Sheet2!AB20-Sheet2!B20)/1000, "")</f>
        <v/>
      </c>
      <c r="S20" t="str">
        <f>IF((R20=""),"",((Sheet2!AC20-Sheet2!AB20)/1000))</f>
        <v/>
      </c>
      <c r="T20" t="str">
        <f t="shared" si="6"/>
        <v/>
      </c>
      <c r="V20" t="str">
        <f>IF(AND(Sheet2!AH20&lt;1300, A20="+$"), (Sheet2!AF20-Sheet2!B20)/1000, "")</f>
        <v/>
      </c>
      <c r="W20" t="str">
        <f>IF((V20=""),"",((Sheet2!AG20-Sheet2!AF20)/1000))</f>
        <v/>
      </c>
      <c r="X20" t="str">
        <f t="shared" si="7"/>
        <v/>
      </c>
      <c r="Z20" t="str">
        <f>IF(AND(Sheet2!AU20&lt;1300, A20="-$"), (Sheet2!AS20-Sheet2!B20)/1000, "")</f>
        <v/>
      </c>
      <c r="AA20" t="str">
        <f>IF((Z20=""),"",((Sheet2!AT20-Sheet2!AS20)/1000))</f>
        <v/>
      </c>
      <c r="AB20" t="str">
        <f t="shared" si="8"/>
        <v/>
      </c>
      <c r="AD20">
        <f>IF(AND(Sheet2!AY20&lt;1300, A20="-$"), (Sheet2!AW20-Sheet2!B20)/1000, "")</f>
        <v>206.20500000000001</v>
      </c>
      <c r="AE20">
        <f>IF((AD20=""),"",((Sheet2!AX20-Sheet2!AW20)/1000))</f>
        <v>1.244</v>
      </c>
      <c r="AF20">
        <f t="shared" si="9"/>
        <v>1</v>
      </c>
      <c r="AH20" s="4" t="str">
        <f>IF(AND(Sheet2!AM20&lt;1300, A20="0$"), (Sheet2!AK20-Sheet2!B20)/1000, "")</f>
        <v/>
      </c>
      <c r="AI20" t="str">
        <f>IF((AH20=""),"",((Sheet2!AL20-Sheet2!AK20)/1000))</f>
        <v/>
      </c>
      <c r="AJ20" t="str">
        <f t="shared" si="10"/>
        <v/>
      </c>
      <c r="AL20" s="4" t="str">
        <f>IF(AND(Sheet2!AQ20&lt;1300, A20="0$"), (Sheet2!AO20-Sheet2!B20)/1000, "")</f>
        <v/>
      </c>
      <c r="AM20" t="str">
        <f>IF((AL20=""),"",((Sheet2!AP20-Sheet2!AO20)/1000))</f>
        <v/>
      </c>
      <c r="AN20" t="str">
        <f t="shared" si="11"/>
        <v/>
      </c>
      <c r="AP20" s="8" t="str">
        <f t="shared" si="0"/>
        <v/>
      </c>
      <c r="AQ20" s="8" t="str">
        <f t="shared" si="1"/>
        <v/>
      </c>
      <c r="AR20" t="str">
        <f t="shared" si="12"/>
        <v/>
      </c>
      <c r="AT20" t="str">
        <f>IF(AND(Sheet2!BC20&lt;1300), (Sheet2!BA20-Sheet2!B20)/1000, "")</f>
        <v/>
      </c>
      <c r="BB20" t="str">
        <f>IF(NOT(R20=""),'raw data'!DA20,"")</f>
        <v/>
      </c>
      <c r="BC20" t="str">
        <f>IF(NOT(V20=""),'raw data'!DA20,"")</f>
        <v/>
      </c>
      <c r="BD20" t="str">
        <f>IF(NOT(Z20=""),'raw data'!DA20,"")</f>
        <v/>
      </c>
      <c r="BE20">
        <f>IF(NOT(AD20=""),'raw data'!DA20,"")</f>
        <v>196</v>
      </c>
      <c r="BF20" t="str">
        <f>IF(NOT(AH20=""),'raw data'!DA20,"")</f>
        <v/>
      </c>
      <c r="BG20" t="str">
        <f>IF(NOT(AL20=""),'raw data'!DA20,"")</f>
        <v/>
      </c>
      <c r="BH20" t="str">
        <f>IF(NOT(AT20=""),'raw data'!DA20,"")</f>
        <v/>
      </c>
    </row>
    <row r="21" spans="1:60">
      <c r="A21" t="str">
        <f>Sheet2!A21</f>
        <v>+$</v>
      </c>
      <c r="B21">
        <f>IF(A21="+$", (Sheet2!J21-Sheet2!B21)/1000, "")</f>
        <v>210.96899999999999</v>
      </c>
      <c r="C21">
        <f>IF((B21=""), "",('ITI ISI'!K21/1000)+('ITI ISI'!L21/1000))</f>
        <v>3.7250000000000001</v>
      </c>
      <c r="D21">
        <f t="shared" si="2"/>
        <v>1</v>
      </c>
      <c r="F21" t="str">
        <f>IF(A21="-$", (Sheet2!J21-Sheet2!B21)/1000, "")</f>
        <v/>
      </c>
      <c r="G21" t="str">
        <f>IF((F21=""), "",('ITI ISI'!K21/1000)+('ITI ISI'!L21/1000))</f>
        <v/>
      </c>
      <c r="H21" t="str">
        <f t="shared" si="3"/>
        <v/>
      </c>
      <c r="J21" t="str">
        <f>IF(A21="0$", (Sheet2!J21-Sheet2!B21)/1000, "")</f>
        <v/>
      </c>
      <c r="K21" t="str">
        <f>IF((J21=""), "",('ITI ISI'!K21/1000)+('ITI ISI'!L21/1000))</f>
        <v/>
      </c>
      <c r="L21" t="str">
        <f t="shared" si="4"/>
        <v/>
      </c>
      <c r="N21">
        <f>(Sheet2!S21-Sheet2!$B$2)/1000</f>
        <v>214.70099999999999</v>
      </c>
      <c r="O21">
        <f>('ITI ISI'!M21/1000)+('ITI ISI'!N21/1000)</f>
        <v>4.0329999999999995</v>
      </c>
      <c r="P21">
        <f t="shared" si="5"/>
        <v>1</v>
      </c>
      <c r="R21">
        <f>IF(AND(Sheet2!AD21&lt;1300, A21="+$"), (Sheet2!AB21-Sheet2!B21)/1000, "")</f>
        <v>218.75899999999999</v>
      </c>
      <c r="S21">
        <f>IF((R21=""),"",((Sheet2!AC21-Sheet2!AB21)/1000))</f>
        <v>1.24</v>
      </c>
      <c r="T21">
        <f t="shared" si="6"/>
        <v>1</v>
      </c>
      <c r="V21" t="str">
        <f>IF(AND(Sheet2!AH21&lt;1300, A21="+$"), (Sheet2!AF21-Sheet2!B21)/1000, "")</f>
        <v/>
      </c>
      <c r="W21" t="str">
        <f>IF((V21=""),"",((Sheet2!AG21-Sheet2!AF21)/1000))</f>
        <v/>
      </c>
      <c r="X21" t="str">
        <f t="shared" si="7"/>
        <v/>
      </c>
      <c r="Z21" t="str">
        <f>IF(AND(Sheet2!AU21&lt;1300, A21="-$"), (Sheet2!AS21-Sheet2!B21)/1000, "")</f>
        <v/>
      </c>
      <c r="AA21" t="str">
        <f>IF((Z21=""),"",((Sheet2!AT21-Sheet2!AS21)/1000))</f>
        <v/>
      </c>
      <c r="AB21" t="str">
        <f t="shared" si="8"/>
        <v/>
      </c>
      <c r="AD21" t="str">
        <f>IF(AND(Sheet2!AY21&lt;1300, A21="-$"), (Sheet2!AW21-Sheet2!B21)/1000, "")</f>
        <v/>
      </c>
      <c r="AE21" t="str">
        <f>IF((AD21=""),"",((Sheet2!AX21-Sheet2!AW21)/1000))</f>
        <v/>
      </c>
      <c r="AF21" t="str">
        <f t="shared" si="9"/>
        <v/>
      </c>
      <c r="AH21" s="4" t="str">
        <f>IF(AND(Sheet2!AM21&lt;1300, A21="0$"), (Sheet2!AK21-Sheet2!B21)/1000, "")</f>
        <v/>
      </c>
      <c r="AI21" t="str">
        <f>IF((AH21=""),"",((Sheet2!AL21-Sheet2!AK21)/1000))</f>
        <v/>
      </c>
      <c r="AJ21" t="str">
        <f t="shared" si="10"/>
        <v/>
      </c>
      <c r="AL21" s="4" t="str">
        <f>IF(AND(Sheet2!AQ21&lt;1300, A21="0$"), (Sheet2!AO21-Sheet2!B21)/1000, "")</f>
        <v/>
      </c>
      <c r="AM21" t="str">
        <f>IF((AL21=""),"",((Sheet2!AP21-Sheet2!AO21)/1000))</f>
        <v/>
      </c>
      <c r="AN21" t="str">
        <f t="shared" si="11"/>
        <v/>
      </c>
      <c r="AP21" s="8" t="str">
        <f t="shared" si="0"/>
        <v/>
      </c>
      <c r="AQ21" s="8" t="str">
        <f t="shared" si="1"/>
        <v/>
      </c>
      <c r="AR21" t="str">
        <f t="shared" si="12"/>
        <v/>
      </c>
      <c r="AT21" t="str">
        <f>IF(AND(Sheet2!BC21&lt;1300), (Sheet2!BA21-Sheet2!B21)/1000, "")</f>
        <v/>
      </c>
      <c r="BB21">
        <f>IF(NOT(R21=""),'raw data'!DA21,"")</f>
        <v>275</v>
      </c>
      <c r="BC21" t="str">
        <f>IF(NOT(V21=""),'raw data'!DA21,"")</f>
        <v/>
      </c>
      <c r="BD21" t="str">
        <f>IF(NOT(Z21=""),'raw data'!DA21,"")</f>
        <v/>
      </c>
      <c r="BE21" t="str">
        <f>IF(NOT(AD21=""),'raw data'!DA21,"")</f>
        <v/>
      </c>
      <c r="BF21" t="str">
        <f>IF(NOT(AH21=""),'raw data'!DA21,"")</f>
        <v/>
      </c>
      <c r="BG21" t="str">
        <f>IF(NOT(AL21=""),'raw data'!DA21,"")</f>
        <v/>
      </c>
      <c r="BH21" t="str">
        <f>IF(NOT(AT21=""),'raw data'!DA21,"")</f>
        <v/>
      </c>
    </row>
    <row r="22" spans="1:60">
      <c r="A22" t="str">
        <f>Sheet2!A22</f>
        <v>+$</v>
      </c>
      <c r="B22">
        <f>IF(A22="+$", (Sheet2!J22-Sheet2!B22)/1000, "")</f>
        <v>221.517</v>
      </c>
      <c r="C22">
        <f>IF((B22=""), "",('ITI ISI'!K22/1000)+('ITI ISI'!L22/1000))</f>
        <v>3.7290000000000001</v>
      </c>
      <c r="D22">
        <f t="shared" si="2"/>
        <v>1</v>
      </c>
      <c r="F22" t="str">
        <f>IF(A22="-$", (Sheet2!J22-Sheet2!B22)/1000, "")</f>
        <v/>
      </c>
      <c r="G22" t="str">
        <f>IF((F22=""), "",('ITI ISI'!K22/1000)+('ITI ISI'!L22/1000))</f>
        <v/>
      </c>
      <c r="H22" t="str">
        <f t="shared" si="3"/>
        <v/>
      </c>
      <c r="J22" t="str">
        <f>IF(A22="0$", (Sheet2!J22-Sheet2!B22)/1000, "")</f>
        <v/>
      </c>
      <c r="K22" t="str">
        <f>IF((J22=""), "",('ITI ISI'!K22/1000)+('ITI ISI'!L22/1000))</f>
        <v/>
      </c>
      <c r="L22" t="str">
        <f t="shared" si="4"/>
        <v/>
      </c>
      <c r="N22">
        <f>(Sheet2!S22-Sheet2!$B$2)/1000</f>
        <v>225.25200000000001</v>
      </c>
      <c r="O22">
        <f>('ITI ISI'!M22/1000)+('ITI ISI'!N22/1000)</f>
        <v>2.5339999999999998</v>
      </c>
      <c r="P22">
        <f t="shared" si="5"/>
        <v>1</v>
      </c>
      <c r="R22">
        <f>IF(AND(Sheet2!AD22&lt;1300, A22="+$"), (Sheet2!AB22-Sheet2!B22)/1000, "")</f>
        <v>227.803</v>
      </c>
      <c r="S22">
        <f>IF((R22=""),"",((Sheet2!AC22-Sheet2!AB22)/1000))</f>
        <v>1.246</v>
      </c>
      <c r="T22">
        <f t="shared" si="6"/>
        <v>1</v>
      </c>
      <c r="V22" t="str">
        <f>IF(AND(Sheet2!AH22&lt;1300, A22="+$"), (Sheet2!AF22-Sheet2!B22)/1000, "")</f>
        <v/>
      </c>
      <c r="W22" t="str">
        <f>IF((V22=""),"",((Sheet2!AG22-Sheet2!AF22)/1000))</f>
        <v/>
      </c>
      <c r="X22" t="str">
        <f t="shared" si="7"/>
        <v/>
      </c>
      <c r="Z22" t="str">
        <f>IF(AND(Sheet2!AU22&lt;1300, A22="-$"), (Sheet2!AS22-Sheet2!B22)/1000, "")</f>
        <v/>
      </c>
      <c r="AA22" t="str">
        <f>IF((Z22=""),"",((Sheet2!AT22-Sheet2!AS22)/1000))</f>
        <v/>
      </c>
      <c r="AB22" t="str">
        <f t="shared" si="8"/>
        <v/>
      </c>
      <c r="AD22" t="str">
        <f>IF(AND(Sheet2!AY22&lt;1300, A22="-$"), (Sheet2!AW22-Sheet2!B22)/1000, "")</f>
        <v/>
      </c>
      <c r="AE22" t="str">
        <f>IF((AD22=""),"",((Sheet2!AX22-Sheet2!AW22)/1000))</f>
        <v/>
      </c>
      <c r="AF22" t="str">
        <f t="shared" si="9"/>
        <v/>
      </c>
      <c r="AH22" s="4" t="str">
        <f>IF(AND(Sheet2!AM22&lt;1300, A22="0$"), (Sheet2!AK22-Sheet2!B22)/1000, "")</f>
        <v/>
      </c>
      <c r="AI22" t="str">
        <f>IF((AH22=""),"",((Sheet2!AL22-Sheet2!AK22)/1000))</f>
        <v/>
      </c>
      <c r="AJ22" t="str">
        <f t="shared" si="10"/>
        <v/>
      </c>
      <c r="AL22" s="4" t="str">
        <f>IF(AND(Sheet2!AQ22&lt;1300, A22="0$"), (Sheet2!AO22-Sheet2!B22)/1000, "")</f>
        <v/>
      </c>
      <c r="AM22" t="str">
        <f>IF((AL22=""),"",((Sheet2!AP22-Sheet2!AO22)/1000))</f>
        <v/>
      </c>
      <c r="AN22" t="str">
        <f t="shared" si="11"/>
        <v/>
      </c>
      <c r="AP22" s="8" t="str">
        <f t="shared" si="0"/>
        <v/>
      </c>
      <c r="AQ22" s="8" t="str">
        <f t="shared" si="1"/>
        <v/>
      </c>
      <c r="AR22" t="str">
        <f t="shared" si="12"/>
        <v/>
      </c>
      <c r="AT22" t="str">
        <f>IF(AND(Sheet2!BC22&lt;1300), (Sheet2!BA22-Sheet2!B22)/1000, "")</f>
        <v/>
      </c>
      <c r="BB22">
        <f>IF(NOT(R22=""),'raw data'!DA22,"")</f>
        <v>264</v>
      </c>
      <c r="BC22" t="str">
        <f>IF(NOT(V22=""),'raw data'!DA22,"")</f>
        <v/>
      </c>
      <c r="BD22" t="str">
        <f>IF(NOT(Z22=""),'raw data'!DA22,"")</f>
        <v/>
      </c>
      <c r="BE22" t="str">
        <f>IF(NOT(AD22=""),'raw data'!DA22,"")</f>
        <v/>
      </c>
      <c r="BF22" t="str">
        <f>IF(NOT(AH22=""),'raw data'!DA22,"")</f>
        <v/>
      </c>
      <c r="BG22" t="str">
        <f>IF(NOT(AL22=""),'raw data'!DA22,"")</f>
        <v/>
      </c>
      <c r="BH22" t="str">
        <f>IF(NOT(AT22=""),'raw data'!DA22,"")</f>
        <v/>
      </c>
    </row>
    <row r="23" spans="1:60">
      <c r="A23" t="str">
        <f>Sheet2!A23</f>
        <v>0$</v>
      </c>
      <c r="B23" t="str">
        <f>IF(A23="+$", (Sheet2!J23-Sheet2!B23)/1000, "")</f>
        <v/>
      </c>
      <c r="C23" t="str">
        <f>IF((B23=""), "",('ITI ISI'!K23/1000)+('ITI ISI'!L23/1000))</f>
        <v/>
      </c>
      <c r="D23" t="str">
        <f t="shared" si="2"/>
        <v/>
      </c>
      <c r="F23" t="str">
        <f>IF(A23="-$", (Sheet2!J23-Sheet2!B23)/1000, "")</f>
        <v/>
      </c>
      <c r="G23" t="str">
        <f>IF((F23=""), "",('ITI ISI'!K23/1000)+('ITI ISI'!L23/1000))</f>
        <v/>
      </c>
      <c r="H23" t="str">
        <f t="shared" si="3"/>
        <v/>
      </c>
      <c r="J23">
        <f>IF(A23="0$", (Sheet2!J23-Sheet2!B23)/1000, "")</f>
        <v>232.56700000000001</v>
      </c>
      <c r="K23">
        <f>IF((J23=""), "",('ITI ISI'!K23/1000)+('ITI ISI'!L23/1000))</f>
        <v>4.2290000000000001</v>
      </c>
      <c r="L23">
        <f t="shared" si="4"/>
        <v>1</v>
      </c>
      <c r="N23">
        <f>(Sheet2!S23-Sheet2!$B$2)/1000</f>
        <v>236.80099999999999</v>
      </c>
      <c r="O23">
        <f>('ITI ISI'!M23/1000)+('ITI ISI'!N23/1000)</f>
        <v>3.5329999999999999</v>
      </c>
      <c r="P23">
        <f t="shared" si="5"/>
        <v>1</v>
      </c>
      <c r="R23" t="str">
        <f>IF(AND(Sheet2!AD23&lt;1300, A23="+$"), (Sheet2!AB23-Sheet2!B23)/1000, "")</f>
        <v/>
      </c>
      <c r="S23" t="str">
        <f>IF((R23=""),"",(Sheet2!AC23-Sheet2!AB23))</f>
        <v/>
      </c>
      <c r="T23" t="str">
        <f t="shared" si="6"/>
        <v/>
      </c>
      <c r="V23" t="str">
        <f>IF(AND(Sheet2!AH23&lt;1300, A23="+$"), (Sheet2!AF23-Sheet2!B23)/1000, "")</f>
        <v/>
      </c>
      <c r="W23" t="str">
        <f>IF((V23=""),"",((Sheet2!AG23-Sheet2!AF23)/1000))</f>
        <v/>
      </c>
      <c r="X23" t="str">
        <f t="shared" si="7"/>
        <v/>
      </c>
      <c r="Z23" t="str">
        <f>IF(AND(Sheet2!AU23&lt;1300, A23="-$"), (Sheet2!AS23-Sheet2!B23)/1000, "")</f>
        <v/>
      </c>
      <c r="AA23" t="str">
        <f>IF((Z23=""),"",((Sheet2!AT23-Sheet2!AS23)/1000))</f>
        <v/>
      </c>
      <c r="AB23" t="str">
        <f t="shared" si="8"/>
        <v/>
      </c>
      <c r="AD23" t="str">
        <f>IF(AND(Sheet2!AY23&lt;1300, A23="-$"), (Sheet2!AW23-Sheet2!B23)/1000, "")</f>
        <v/>
      </c>
      <c r="AE23" t="str">
        <f>IF((AD23=""),"",((Sheet2!AX23-Sheet2!AW23)/1000))</f>
        <v/>
      </c>
      <c r="AF23" t="str">
        <f t="shared" si="9"/>
        <v/>
      </c>
      <c r="AH23" s="4">
        <f>IF(AND(Sheet2!AM23&lt;1300, A23="0$"), (Sheet2!AK23-Sheet2!B23)/1000, "")</f>
        <v>240.357</v>
      </c>
      <c r="AI23">
        <f>IF((AH23=""),"",((Sheet2!AL23-Sheet2!AK23)/1000))</f>
        <v>1.242</v>
      </c>
      <c r="AJ23">
        <f t="shared" si="10"/>
        <v>1</v>
      </c>
      <c r="AL23" s="4" t="str">
        <f>IF(AND(Sheet2!AQ23&lt;1300, A23="0$"), (Sheet2!AO23-Sheet2!B23)/1000, "")</f>
        <v/>
      </c>
      <c r="AM23" t="str">
        <f>IF((AL23=""),"",((Sheet2!AP23-Sheet2!AO23)/1000))</f>
        <v/>
      </c>
      <c r="AN23" t="str">
        <f t="shared" si="11"/>
        <v/>
      </c>
      <c r="AP23" s="8">
        <f t="shared" si="0"/>
        <v>240.357</v>
      </c>
      <c r="AQ23" s="8">
        <f t="shared" si="1"/>
        <v>1.242</v>
      </c>
      <c r="AR23">
        <f t="shared" si="12"/>
        <v>1</v>
      </c>
      <c r="AT23" t="str">
        <f>IF(AND(Sheet2!BC23&lt;1300), (Sheet2!BA23-Sheet2!B23)/1000, "")</f>
        <v/>
      </c>
      <c r="BB23" t="str">
        <f>IF(NOT(R23=""),'raw data'!DA23,"")</f>
        <v/>
      </c>
      <c r="BC23" t="str">
        <f>IF(NOT(V23=""),'raw data'!DA23,"")</f>
        <v/>
      </c>
      <c r="BD23" t="str">
        <f>IF(NOT(Z23=""),'raw data'!DA23,"")</f>
        <v/>
      </c>
      <c r="BE23" t="str">
        <f>IF(NOT(AD23=""),'raw data'!DA23,"")</f>
        <v/>
      </c>
      <c r="BF23">
        <f>IF(NOT(AH23=""),'raw data'!DA23,"")</f>
        <v>302</v>
      </c>
      <c r="BG23" t="str">
        <f>IF(NOT(AL23=""),'raw data'!DA23,"")</f>
        <v/>
      </c>
      <c r="BH23" t="str">
        <f>IF(NOT(AT23=""),'raw data'!DA23,"")</f>
        <v/>
      </c>
    </row>
    <row r="24" spans="1:60">
      <c r="A24" t="str">
        <f>Sheet2!A24</f>
        <v>-$</v>
      </c>
      <c r="B24" t="str">
        <f>IF(A24="+$", (Sheet2!J24-Sheet2!B24)/1000, "")</f>
        <v/>
      </c>
      <c r="C24" t="str">
        <f>IF((B24=""), "",('ITI ISI'!K24/1000)+('ITI ISI'!L24/1000))</f>
        <v/>
      </c>
      <c r="D24" t="str">
        <f t="shared" si="2"/>
        <v/>
      </c>
      <c r="F24">
        <f>IF(A24="-$", (Sheet2!J24-Sheet2!B24)/1000, "")</f>
        <v>243.61699999999999</v>
      </c>
      <c r="G24">
        <f>IF((F24=""), "",('ITI ISI'!K24/1000)+('ITI ISI'!L24/1000))</f>
        <v>4.2130000000000001</v>
      </c>
      <c r="H24">
        <f t="shared" si="3"/>
        <v>1</v>
      </c>
      <c r="J24" t="str">
        <f>IF(A24="0$", (Sheet2!J24-Sheet2!B24)/1000, "")</f>
        <v/>
      </c>
      <c r="K24" t="str">
        <f>IF((J24=""), "",('ITI ISI'!K24/1000)+('ITI ISI'!L24/1000))</f>
        <v/>
      </c>
      <c r="L24" t="str">
        <f t="shared" si="4"/>
        <v/>
      </c>
      <c r="N24">
        <f>(Sheet2!S24-Sheet2!$B$2)/1000</f>
        <v>247.851</v>
      </c>
      <c r="O24">
        <f>('ITI ISI'!M24/1000)+('ITI ISI'!N24/1000)</f>
        <v>3.0340000000000003</v>
      </c>
      <c r="P24">
        <f t="shared" si="5"/>
        <v>1</v>
      </c>
      <c r="R24" t="str">
        <f>IF(AND(Sheet2!AD24&lt;1300, A24="+$"), (Sheet2!AB24-Sheet2!B24)/1000, "")</f>
        <v/>
      </c>
      <c r="S24" t="str">
        <f>IF((R24=""),"",(Sheet2!AC24-Sheet2!AB24))</f>
        <v/>
      </c>
      <c r="T24" t="str">
        <f t="shared" si="6"/>
        <v/>
      </c>
      <c r="V24" t="str">
        <f>IF(AND(Sheet2!AH24&lt;1300, A24="+$"), (Sheet2!AF24-Sheet2!B24)/1000, "")</f>
        <v/>
      </c>
      <c r="W24" t="str">
        <f>IF((V24=""),"",((Sheet2!AG24-Sheet2!AF24)/1000))</f>
        <v/>
      </c>
      <c r="X24" t="str">
        <f t="shared" si="7"/>
        <v/>
      </c>
      <c r="Z24" t="str">
        <f>IF(AND(Sheet2!AU24&lt;1300, A24="-$"), (Sheet2!AS24-Sheet2!B24)/1000, "")</f>
        <v/>
      </c>
      <c r="AA24" t="str">
        <f>IF((Z24=""),"",((Sheet2!AT24-Sheet2!AS24)/1000))</f>
        <v/>
      </c>
      <c r="AB24" t="str">
        <f t="shared" si="8"/>
        <v/>
      </c>
      <c r="AD24">
        <f>IF(AND(Sheet2!AY24&lt;1300, A24="-$"), (Sheet2!AW24-Sheet2!B24)/1000, "")</f>
        <v>250.905</v>
      </c>
      <c r="AE24">
        <f>IF((AD24=""),"",((Sheet2!AX24-Sheet2!AW24)/1000))</f>
        <v>1.244</v>
      </c>
      <c r="AF24">
        <f t="shared" si="9"/>
        <v>1</v>
      </c>
      <c r="AH24" s="4" t="str">
        <f>IF(AND(Sheet2!AM24&lt;1300, A24="0$"), (Sheet2!AK24-Sheet2!B24)/1000, "")</f>
        <v/>
      </c>
      <c r="AI24" t="str">
        <f>IF((AH24=""),"",((Sheet2!AL24-Sheet2!AK24)/1000))</f>
        <v/>
      </c>
      <c r="AJ24" t="str">
        <f t="shared" si="10"/>
        <v/>
      </c>
      <c r="AL24" s="4" t="str">
        <f>IF(AND(Sheet2!AQ24&lt;1300, A24="0$"), (Sheet2!AO24-Sheet2!B24)/1000, "")</f>
        <v/>
      </c>
      <c r="AM24" t="str">
        <f>IF((AL24=""),"",((Sheet2!AP24-Sheet2!AO24)/1000))</f>
        <v/>
      </c>
      <c r="AN24" t="str">
        <f t="shared" si="11"/>
        <v/>
      </c>
      <c r="AP24" s="8" t="str">
        <f t="shared" si="0"/>
        <v/>
      </c>
      <c r="AQ24" s="8" t="str">
        <f t="shared" si="1"/>
        <v/>
      </c>
      <c r="AR24" t="str">
        <f t="shared" si="12"/>
        <v/>
      </c>
      <c r="AT24" t="str">
        <f>IF(AND(Sheet2!BC24&lt;1300), (Sheet2!BA24-Sheet2!B24)/1000, "")</f>
        <v/>
      </c>
      <c r="BB24" t="str">
        <f>IF(NOT(R24=""),'raw data'!DA24,"")</f>
        <v/>
      </c>
      <c r="BC24" t="str">
        <f>IF(NOT(V24=""),'raw data'!DA24,"")</f>
        <v/>
      </c>
      <c r="BD24" t="str">
        <f>IF(NOT(Z24=""),'raw data'!DA24,"")</f>
        <v/>
      </c>
      <c r="BE24">
        <f>IF(NOT(AD24=""),'raw data'!DA24,"")</f>
        <v>198</v>
      </c>
      <c r="BF24" t="str">
        <f>IF(NOT(AH24=""),'raw data'!DA24,"")</f>
        <v/>
      </c>
      <c r="BG24" t="str">
        <f>IF(NOT(AL24=""),'raw data'!DA24,"")</f>
        <v/>
      </c>
      <c r="BH24" t="str">
        <f>IF(NOT(AT24=""),'raw data'!DA24,"")</f>
        <v/>
      </c>
    </row>
    <row r="25" spans="1:60">
      <c r="A25" t="str">
        <f>Sheet2!A25</f>
        <v>+$</v>
      </c>
      <c r="B25">
        <f>IF(A25="+$", (Sheet2!J25-Sheet2!B25)/1000, "")</f>
        <v>254.16499999999999</v>
      </c>
      <c r="C25">
        <f>IF((B25=""), "",('ITI ISI'!K25/1000)+('ITI ISI'!L25/1000))</f>
        <v>3.2170000000000001</v>
      </c>
      <c r="D25">
        <f t="shared" si="2"/>
        <v>1</v>
      </c>
      <c r="F25" t="str">
        <f>IF(A25="-$", (Sheet2!J25-Sheet2!B25)/1000, "")</f>
        <v/>
      </c>
      <c r="G25" t="str">
        <f>IF((F25=""), "",('ITI ISI'!K25/1000)+('ITI ISI'!L25/1000))</f>
        <v/>
      </c>
      <c r="H25" t="str">
        <f t="shared" si="3"/>
        <v/>
      </c>
      <c r="J25" t="str">
        <f>IF(A25="0$", (Sheet2!J25-Sheet2!B25)/1000, "")</f>
        <v/>
      </c>
      <c r="K25" t="str">
        <f>IF((J25=""), "",('ITI ISI'!K25/1000)+('ITI ISI'!L25/1000))</f>
        <v/>
      </c>
      <c r="N25">
        <f>(Sheet2!S25-Sheet2!$B$2)/1000</f>
        <v>257.40100000000001</v>
      </c>
      <c r="O25">
        <f>('ITI ISI'!M25/1000)+('ITI ISI'!N25/1000)</f>
        <v>4.0389999999999997</v>
      </c>
      <c r="P25">
        <f t="shared" si="5"/>
        <v>1</v>
      </c>
      <c r="R25" t="str">
        <f>IF(AND(Sheet2!AD25&lt;1300, A25="+$"), (Sheet2!AB25-Sheet2!B25)/1000, "")</f>
        <v/>
      </c>
      <c r="S25" t="str">
        <f>IF((R25=""),"",(Sheet2!AC25-Sheet2!AB25))</f>
        <v/>
      </c>
      <c r="T25" t="str">
        <f t="shared" si="6"/>
        <v/>
      </c>
      <c r="V25">
        <f>IF(AND(Sheet2!AH25&lt;1300, A25="+$"), (Sheet2!AF25-Sheet2!B25)/1000, "")</f>
        <v>261.45400000000001</v>
      </c>
      <c r="W25">
        <f>IF((V25=""),"",((Sheet2!AG25-Sheet2!AF25)/1000))</f>
        <v>1.2450000000000001</v>
      </c>
      <c r="X25">
        <f t="shared" si="7"/>
        <v>1</v>
      </c>
      <c r="Z25" t="str">
        <f>IF(AND(Sheet2!AU25&lt;1300, A25="-$"), (Sheet2!AS25-Sheet2!B25)/1000, "")</f>
        <v/>
      </c>
      <c r="AA25" t="str">
        <f>IF((Z25=""),"",((Sheet2!AT25-Sheet2!AS25)/1000))</f>
        <v/>
      </c>
      <c r="AB25" t="str">
        <f t="shared" si="8"/>
        <v/>
      </c>
      <c r="AD25" t="str">
        <f>IF(AND(Sheet2!AY25&lt;1300, A25="-$"), (Sheet2!AW25-Sheet2!B25)/1000, "")</f>
        <v/>
      </c>
      <c r="AE25" t="str">
        <f>IF((AD25=""),"",((Sheet2!AX25-Sheet2!AW25)/1000))</f>
        <v/>
      </c>
      <c r="AF25" t="str">
        <f t="shared" si="9"/>
        <v/>
      </c>
      <c r="AH25" s="4" t="str">
        <f>IF(AND(Sheet2!AM25&lt;1300, A25="0$"), (Sheet2!AK25-Sheet2!B25)/1000, "")</f>
        <v/>
      </c>
      <c r="AI25" t="str">
        <f>IF((AH25=""),"",((Sheet2!AL25-Sheet2!AK25)/1000))</f>
        <v/>
      </c>
      <c r="AJ25" t="str">
        <f t="shared" si="10"/>
        <v/>
      </c>
      <c r="AL25" s="4" t="str">
        <f>IF(AND(Sheet2!AQ25&lt;1300, A25="0$"), (Sheet2!AO25-Sheet2!B25)/1000, "")</f>
        <v/>
      </c>
      <c r="AM25" t="str">
        <f>IF((AL25=""),"",((Sheet2!AP25-Sheet2!AO25)/1000))</f>
        <v/>
      </c>
      <c r="AN25" t="str">
        <f t="shared" si="11"/>
        <v/>
      </c>
      <c r="AP25" s="8" t="str">
        <f t="shared" si="0"/>
        <v/>
      </c>
      <c r="AQ25" s="8" t="str">
        <f t="shared" si="1"/>
        <v/>
      </c>
      <c r="AR25" t="str">
        <f t="shared" si="12"/>
        <v/>
      </c>
      <c r="AT25" t="str">
        <f>IF(AND(Sheet2!BC25&lt;1300), (Sheet2!BA25-Sheet2!B25)/1000, "")</f>
        <v/>
      </c>
      <c r="BB25" t="str">
        <f>IF(NOT(R25=""),'raw data'!DA25,"")</f>
        <v/>
      </c>
      <c r="BC25">
        <f>IF(NOT(V25=""),'raw data'!DA25,"")</f>
        <v>633</v>
      </c>
      <c r="BD25" t="str">
        <f>IF(NOT(Z25=""),'raw data'!DA25,"")</f>
        <v/>
      </c>
      <c r="BE25" t="str">
        <f>IF(NOT(AD25=""),'raw data'!DA25,"")</f>
        <v/>
      </c>
      <c r="BF25" t="str">
        <f>IF(NOT(AH25=""),'raw data'!DA25,"")</f>
        <v/>
      </c>
      <c r="BG25" t="str">
        <f>IF(NOT(AL25=""),'raw data'!DA25,"")</f>
        <v/>
      </c>
      <c r="BH25" t="str">
        <f>IF(NOT(AT25=""),'raw data'!DA25,"")</f>
        <v/>
      </c>
    </row>
    <row r="26" spans="1:60">
      <c r="AA26" t="str">
        <f>IF((Z26=""),"",(Sheet2!AT26-Sheet2!AS26))</f>
        <v/>
      </c>
      <c r="BB26" t="str">
        <f>IF(NOT(R26=""),'raw data'!#REF!,"")</f>
        <v/>
      </c>
      <c r="BC26" t="str">
        <f>IF(NOT(V26=""),'raw data'!#REF!,"")</f>
        <v/>
      </c>
      <c r="BD26" t="str">
        <f>IF(NOT(Z26=""),'raw data'!#REF!,"")</f>
        <v/>
      </c>
      <c r="BE26" t="str">
        <f>IF(NOT(AD26=""),'raw data'!#REF!,"")</f>
        <v/>
      </c>
      <c r="BF26" t="str">
        <f>IF(NOT(AH26=""),'raw data'!#REF!,"")</f>
        <v/>
      </c>
      <c r="BG26" t="str">
        <f>IF(NOT(AL26=""),'raw data'!#REF!,"")</f>
        <v/>
      </c>
    </row>
    <row r="27" spans="1:60" s="6" customFormat="1">
      <c r="B27" s="6" t="s">
        <v>129</v>
      </c>
      <c r="F27" s="6" t="s">
        <v>130</v>
      </c>
      <c r="J27" s="6" t="s">
        <v>131</v>
      </c>
      <c r="N27" s="6" t="s">
        <v>146</v>
      </c>
      <c r="R27" s="6" t="s">
        <v>132</v>
      </c>
      <c r="V27" s="6" t="s">
        <v>133</v>
      </c>
      <c r="Z27" s="6" t="s">
        <v>134</v>
      </c>
      <c r="AD27" s="6" t="s">
        <v>135</v>
      </c>
      <c r="AH27" s="11" t="s">
        <v>136</v>
      </c>
      <c r="AI27" s="11"/>
      <c r="AL27" s="11" t="s">
        <v>137</v>
      </c>
      <c r="AM27" s="11"/>
      <c r="AP27" s="7" t="s">
        <v>147</v>
      </c>
      <c r="AQ27" s="7"/>
      <c r="AT27" s="6" t="s">
        <v>138</v>
      </c>
      <c r="BB27" s="6" t="s">
        <v>139</v>
      </c>
      <c r="BC27" s="6" t="s">
        <v>140</v>
      </c>
      <c r="BD27" s="6" t="s">
        <v>141</v>
      </c>
      <c r="BE27" s="6" t="s">
        <v>142</v>
      </c>
      <c r="BF27" s="6" t="s">
        <v>143</v>
      </c>
      <c r="BG27" s="6" t="s">
        <v>144</v>
      </c>
      <c r="BH27" s="6" t="s">
        <v>145</v>
      </c>
    </row>
    <row r="28" spans="1:60">
      <c r="BB28">
        <f t="shared" ref="BB28:BH28" si="13">AVERAGE(BB2:BB25)</f>
        <v>282</v>
      </c>
      <c r="BC28">
        <f t="shared" si="13"/>
        <v>633</v>
      </c>
      <c r="BD28">
        <f t="shared" si="13"/>
        <v>292</v>
      </c>
      <c r="BE28">
        <f t="shared" si="13"/>
        <v>233.71428571428572</v>
      </c>
      <c r="BF28">
        <f t="shared" si="13"/>
        <v>288.14285714285717</v>
      </c>
      <c r="BG28" t="e">
        <f t="shared" si="13"/>
        <v>#DIV/0!</v>
      </c>
      <c r="BH28">
        <f t="shared" si="13"/>
        <v>0</v>
      </c>
    </row>
    <row r="29" spans="1:60">
      <c r="B29">
        <f>COUNT(B2:B25)</f>
        <v>8</v>
      </c>
      <c r="F29">
        <f>COUNT(F2:F25)</f>
        <v>8</v>
      </c>
      <c r="J29">
        <f>COUNT(J2:J25)</f>
        <v>8</v>
      </c>
      <c r="R29">
        <f t="shared" ref="R29:AT29" si="14">COUNT(R2:R25)</f>
        <v>7</v>
      </c>
      <c r="V29">
        <f t="shared" si="14"/>
        <v>1</v>
      </c>
      <c r="Z29">
        <f t="shared" si="14"/>
        <v>1</v>
      </c>
      <c r="AD29">
        <f t="shared" si="14"/>
        <v>7</v>
      </c>
      <c r="AH29" s="4">
        <f t="shared" si="14"/>
        <v>7</v>
      </c>
      <c r="AL29" s="4">
        <f t="shared" si="14"/>
        <v>0</v>
      </c>
      <c r="AP29">
        <f t="shared" si="14"/>
        <v>7</v>
      </c>
      <c r="AT29">
        <f t="shared" si="14"/>
        <v>1</v>
      </c>
      <c r="BB29">
        <f t="shared" ref="BB29:BH29" si="15">COUNT(BB2:BB25)</f>
        <v>7</v>
      </c>
      <c r="BC29">
        <f t="shared" si="15"/>
        <v>1</v>
      </c>
      <c r="BD29">
        <f t="shared" si="15"/>
        <v>1</v>
      </c>
      <c r="BE29">
        <f t="shared" si="15"/>
        <v>7</v>
      </c>
      <c r="BF29">
        <f t="shared" si="15"/>
        <v>7</v>
      </c>
      <c r="BG29">
        <f t="shared" si="15"/>
        <v>0</v>
      </c>
      <c r="BH29">
        <f t="shared" si="15"/>
        <v>1</v>
      </c>
    </row>
  </sheetData>
  <pageMargins left="0.7" right="0.7" top="0.75" bottom="0.75" header="0.3" footer="0.3"/>
  <pageSetup orientation="portrait"/>
  <ignoredErrors>
    <ignoredError sqref="F2:F3 F4:F8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Sheet2</vt:lpstr>
      <vt:lpstr>ITI ISI</vt:lpstr>
      <vt:lpstr>Final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Blaise Frederick</cp:lastModifiedBy>
  <dcterms:created xsi:type="dcterms:W3CDTF">2012-02-21T13:10:54Z</dcterms:created>
  <dcterms:modified xsi:type="dcterms:W3CDTF">2015-02-19T13:57:29Z</dcterms:modified>
</cp:coreProperties>
</file>