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Year4Learning\Level 4 Project\other documents\"/>
    </mc:Choice>
  </mc:AlternateContent>
  <xr:revisionPtr revIDLastSave="0" documentId="13_ncr:1_{C64731F2-EB9A-4EC6-A0BE-E587EF16A482}" xr6:coauthVersionLast="47" xr6:coauthVersionMax="47" xr10:uidLastSave="{00000000-0000-0000-0000-000000000000}"/>
  <bookViews>
    <workbookView xWindow="-110" yWindow="-110" windowWidth="25820" windowHeight="13900" tabRatio="625" activeTab="1" xr2:uid="{00000000-000D-0000-FFFF-FFFF00000000}"/>
  </bookViews>
  <sheets>
    <sheet name="A param&amp;Cs test" sheetId="14" r:id="rId1"/>
    <sheet name="Rb test" sheetId="17" r:id="rId2"/>
    <sheet name="Sr test" sheetId="15" r:id="rId3"/>
    <sheet name="try of the perturber" sheetId="16" r:id="rId4"/>
    <sheet name="compare with haixiang FU 2016" sheetId="3" r:id="rId5"/>
    <sheet name="calculation for hydrogen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5" l="1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14" i="15"/>
  <c r="I14" i="15"/>
  <c r="J7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13" i="15"/>
  <c r="G13" i="15"/>
  <c r="H7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C13" i="15"/>
  <c r="F7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13" i="15"/>
  <c r="D7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16" i="14"/>
  <c r="C11" i="17"/>
  <c r="B7" i="15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16" i="14"/>
  <c r="F56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F24" i="17" s="1"/>
  <c r="G24" i="17" s="1"/>
  <c r="C25" i="17"/>
  <c r="D25" i="17" s="1"/>
  <c r="E25" i="17" s="1"/>
  <c r="C26" i="17"/>
  <c r="D26" i="17" s="1"/>
  <c r="E26" i="17" s="1"/>
  <c r="C27" i="17"/>
  <c r="D27" i="17" s="1"/>
  <c r="E27" i="17" s="1"/>
  <c r="C28" i="17"/>
  <c r="F28" i="17" s="1"/>
  <c r="G28" i="17" s="1"/>
  <c r="C29" i="17"/>
  <c r="F29" i="17" s="1"/>
  <c r="G29" i="17" s="1"/>
  <c r="C30" i="17"/>
  <c r="F30" i="17" s="1"/>
  <c r="G30" i="17" s="1"/>
  <c r="C31" i="17"/>
  <c r="D31" i="17" s="1"/>
  <c r="E31" i="17" s="1"/>
  <c r="C32" i="17"/>
  <c r="F32" i="17" s="1"/>
  <c r="G32" i="17" s="1"/>
  <c r="C33" i="17"/>
  <c r="F33" i="17" s="1"/>
  <c r="G33" i="17" s="1"/>
  <c r="C34" i="17"/>
  <c r="D34" i="17" s="1"/>
  <c r="E34" i="17" s="1"/>
  <c r="C35" i="17"/>
  <c r="F35" i="17" s="1"/>
  <c r="G35" i="17" s="1"/>
  <c r="C36" i="17"/>
  <c r="F36" i="17" s="1"/>
  <c r="G36" i="17" s="1"/>
  <c r="C37" i="17"/>
  <c r="F37" i="17" s="1"/>
  <c r="G37" i="17" s="1"/>
  <c r="C38" i="17"/>
  <c r="D38" i="17" s="1"/>
  <c r="E38" i="17" s="1"/>
  <c r="C39" i="17"/>
  <c r="D39" i="17" s="1"/>
  <c r="E39" i="17" s="1"/>
  <c r="C40" i="17"/>
  <c r="D40" i="17" s="1"/>
  <c r="E40" i="17" s="1"/>
  <c r="C41" i="17"/>
  <c r="D41" i="17" s="1"/>
  <c r="E41" i="17" s="1"/>
  <c r="C42" i="17"/>
  <c r="D42" i="17" s="1"/>
  <c r="E42" i="17" s="1"/>
  <c r="C43" i="17"/>
  <c r="D43" i="17" s="1"/>
  <c r="E43" i="17" s="1"/>
  <c r="C44" i="17"/>
  <c r="F44" i="17" s="1"/>
  <c r="G44" i="17" s="1"/>
  <c r="C45" i="17"/>
  <c r="F45" i="17" s="1"/>
  <c r="G45" i="17" s="1"/>
  <c r="C46" i="17"/>
  <c r="F46" i="17" s="1"/>
  <c r="G46" i="17" s="1"/>
  <c r="C47" i="17"/>
  <c r="F47" i="17" s="1"/>
  <c r="G47" i="17" s="1"/>
  <c r="C48" i="17"/>
  <c r="F48" i="17" s="1"/>
  <c r="G48" i="17" s="1"/>
  <c r="C49" i="17"/>
  <c r="F49" i="17" s="1"/>
  <c r="G49" i="17" s="1"/>
  <c r="H2" i="17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16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16" i="14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6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7" i="16"/>
  <c r="G7" i="16" s="1"/>
  <c r="H7" i="16" s="1"/>
  <c r="AD55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13" i="14"/>
  <c r="AD14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14" i="14"/>
  <c r="AF15" i="14"/>
  <c r="AF16" i="14"/>
  <c r="C17" i="14"/>
  <c r="C18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19" i="14"/>
  <c r="AI2" i="14"/>
  <c r="AI27" i="14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F17" i="12" s="1"/>
  <c r="G17" i="12" s="1"/>
  <c r="E18" i="12"/>
  <c r="F18" i="12" s="1"/>
  <c r="G18" i="12" s="1"/>
  <c r="E19" i="12"/>
  <c r="F19" i="12" s="1"/>
  <c r="G19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F33" i="12" s="1"/>
  <c r="G33" i="12" s="1"/>
  <c r="E34" i="12"/>
  <c r="F34" i="12" s="1"/>
  <c r="G34" i="12" s="1"/>
  <c r="E35" i="12"/>
  <c r="F35" i="12" s="1"/>
  <c r="G35" i="12" s="1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3" i="12"/>
  <c r="F3" i="12" s="1"/>
  <c r="G3" i="12" s="1"/>
  <c r="L5" i="3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20" i="12"/>
  <c r="G20" i="12" s="1"/>
  <c r="F21" i="12"/>
  <c r="G21" i="12" s="1"/>
  <c r="F22" i="12"/>
  <c r="G22" i="12" s="1"/>
  <c r="F23" i="12"/>
  <c r="G23" i="12" s="1"/>
  <c r="F24" i="12"/>
  <c r="G24" i="12" s="1"/>
  <c r="F25" i="12"/>
  <c r="G25" i="12" s="1"/>
  <c r="F26" i="12"/>
  <c r="G26" i="12" s="1"/>
  <c r="F27" i="12"/>
  <c r="G27" i="12" s="1"/>
  <c r="F28" i="12"/>
  <c r="G28" i="12" s="1"/>
  <c r="F29" i="12"/>
  <c r="G29" i="12" s="1"/>
  <c r="F30" i="12"/>
  <c r="G30" i="12" s="1"/>
  <c r="F31" i="12"/>
  <c r="G31" i="12" s="1"/>
  <c r="F32" i="12"/>
  <c r="G32" i="12" s="1"/>
  <c r="F36" i="12"/>
  <c r="G36" i="12" s="1"/>
  <c r="F37" i="12"/>
  <c r="G37" i="12" s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8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15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M26" i="3"/>
  <c r="L16" i="3"/>
  <c r="M16" i="3" s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5" i="3"/>
  <c r="L3" i="3"/>
  <c r="D9" i="3"/>
  <c r="E9" i="3" s="1"/>
  <c r="F9" i="3" s="1"/>
  <c r="D8" i="3"/>
  <c r="E8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G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G24" i="3" s="1"/>
  <c r="D25" i="3"/>
  <c r="E25" i="3" s="1"/>
  <c r="F25" i="3" s="1"/>
  <c r="D26" i="3"/>
  <c r="E26" i="3" s="1"/>
  <c r="F26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F35" i="3" s="1"/>
  <c r="D36" i="3"/>
  <c r="E36" i="3" s="1"/>
  <c r="F36" i="3" s="1"/>
  <c r="D37" i="3"/>
  <c r="E37" i="3" s="1"/>
  <c r="F37" i="3" s="1"/>
  <c r="C5" i="3"/>
  <c r="AJ3" i="14" l="1"/>
  <c r="D47" i="14"/>
  <c r="D33" i="14"/>
  <c r="D32" i="14"/>
  <c r="E32" i="14" s="1"/>
  <c r="F32" i="14" s="1"/>
  <c r="D31" i="14"/>
  <c r="E31" i="14" s="1"/>
  <c r="F31" i="14" s="1"/>
  <c r="D17" i="14"/>
  <c r="W19" i="14"/>
  <c r="D49" i="14"/>
  <c r="D48" i="14"/>
  <c r="F43" i="17"/>
  <c r="G43" i="17" s="1"/>
  <c r="F42" i="17"/>
  <c r="G42" i="17" s="1"/>
  <c r="F34" i="17"/>
  <c r="G34" i="17" s="1"/>
  <c r="F31" i="17"/>
  <c r="G31" i="17" s="1"/>
  <c r="F41" i="17"/>
  <c r="G41" i="17" s="1"/>
  <c r="F40" i="17"/>
  <c r="G40" i="17" s="1"/>
  <c r="F39" i="17"/>
  <c r="G39" i="17" s="1"/>
  <c r="F38" i="17"/>
  <c r="G38" i="17" s="1"/>
  <c r="F27" i="17"/>
  <c r="G27" i="17" s="1"/>
  <c r="F26" i="17"/>
  <c r="G26" i="17" s="1"/>
  <c r="F25" i="17"/>
  <c r="G25" i="17" s="1"/>
  <c r="G50" i="17"/>
  <c r="D44" i="17"/>
  <c r="E44" i="17" s="1"/>
  <c r="D37" i="17"/>
  <c r="E37" i="17" s="1"/>
  <c r="D36" i="17"/>
  <c r="E36" i="17" s="1"/>
  <c r="D35" i="17"/>
  <c r="E35" i="17" s="1"/>
  <c r="D33" i="17"/>
  <c r="E33" i="17" s="1"/>
  <c r="D30" i="17"/>
  <c r="E30" i="17" s="1"/>
  <c r="D29" i="17"/>
  <c r="E29" i="17" s="1"/>
  <c r="D28" i="17"/>
  <c r="E28" i="17" s="1"/>
  <c r="D49" i="17"/>
  <c r="E49" i="17" s="1"/>
  <c r="D47" i="17"/>
  <c r="E47" i="17" s="1"/>
  <c r="D46" i="17"/>
  <c r="E46" i="17" s="1"/>
  <c r="D45" i="17"/>
  <c r="E45" i="17" s="1"/>
  <c r="D24" i="17"/>
  <c r="D48" i="17"/>
  <c r="E48" i="17" s="1"/>
  <c r="D32" i="17"/>
  <c r="E32" i="17" s="1"/>
  <c r="D46" i="14"/>
  <c r="D30" i="14"/>
  <c r="E30" i="14" s="1"/>
  <c r="F30" i="14" s="1"/>
  <c r="D45" i="14"/>
  <c r="D29" i="14"/>
  <c r="E29" i="14" s="1"/>
  <c r="F29" i="14" s="1"/>
  <c r="D44" i="14"/>
  <c r="D28" i="14"/>
  <c r="E28" i="14" s="1"/>
  <c r="F28" i="14" s="1"/>
  <c r="D43" i="14"/>
  <c r="D27" i="14"/>
  <c r="E27" i="14" s="1"/>
  <c r="F27" i="14" s="1"/>
  <c r="D42" i="14"/>
  <c r="D26" i="14"/>
  <c r="E26" i="14" s="1"/>
  <c r="F26" i="14" s="1"/>
  <c r="D41" i="14"/>
  <c r="D25" i="14"/>
  <c r="E25" i="14" s="1"/>
  <c r="F25" i="14" s="1"/>
  <c r="D16" i="14"/>
  <c r="D40" i="14"/>
  <c r="D24" i="14"/>
  <c r="E24" i="14" s="1"/>
  <c r="F24" i="14" s="1"/>
  <c r="D55" i="14"/>
  <c r="D39" i="14"/>
  <c r="D23" i="14"/>
  <c r="E23" i="14" s="1"/>
  <c r="F23" i="14" s="1"/>
  <c r="D54" i="14"/>
  <c r="D38" i="14"/>
  <c r="D22" i="14"/>
  <c r="E22" i="14" s="1"/>
  <c r="F22" i="14" s="1"/>
  <c r="D53" i="14"/>
  <c r="D37" i="14"/>
  <c r="D21" i="14"/>
  <c r="E21" i="14" s="1"/>
  <c r="F21" i="14" s="1"/>
  <c r="D52" i="14"/>
  <c r="D36" i="14"/>
  <c r="D20" i="14"/>
  <c r="E20" i="14" s="1"/>
  <c r="F20" i="14" s="1"/>
  <c r="D51" i="14"/>
  <c r="D35" i="14"/>
  <c r="D19" i="14"/>
  <c r="E19" i="14" s="1"/>
  <c r="F19" i="14" s="1"/>
  <c r="D50" i="14"/>
  <c r="D34" i="14"/>
  <c r="D18" i="14"/>
  <c r="W47" i="14"/>
  <c r="W31" i="14"/>
  <c r="X31" i="14" s="1"/>
  <c r="Y31" i="14" s="1"/>
  <c r="W48" i="14"/>
  <c r="W32" i="14"/>
  <c r="X32" i="14" s="1"/>
  <c r="Y32" i="14" s="1"/>
  <c r="W46" i="14"/>
  <c r="W30" i="14"/>
  <c r="X30" i="14" s="1"/>
  <c r="Y30" i="14" s="1"/>
  <c r="W45" i="14"/>
  <c r="W29" i="14"/>
  <c r="X29" i="14" s="1"/>
  <c r="Y29" i="14" s="1"/>
  <c r="W44" i="14"/>
  <c r="W28" i="14"/>
  <c r="X28" i="14" s="1"/>
  <c r="Y28" i="14" s="1"/>
  <c r="W43" i="14"/>
  <c r="W27" i="14"/>
  <c r="X27" i="14" s="1"/>
  <c r="Y27" i="14" s="1"/>
  <c r="W42" i="14"/>
  <c r="W26" i="14"/>
  <c r="X26" i="14" s="1"/>
  <c r="Y26" i="14" s="1"/>
  <c r="W41" i="14"/>
  <c r="W25" i="14"/>
  <c r="X25" i="14" s="1"/>
  <c r="Y25" i="14" s="1"/>
  <c r="W16" i="14"/>
  <c r="W40" i="14"/>
  <c r="W24" i="14"/>
  <c r="X24" i="14" s="1"/>
  <c r="Y24" i="14" s="1"/>
  <c r="W55" i="14"/>
  <c r="W39" i="14"/>
  <c r="W23" i="14"/>
  <c r="X23" i="14" s="1"/>
  <c r="Y23" i="14" s="1"/>
  <c r="W54" i="14"/>
  <c r="W38" i="14"/>
  <c r="W22" i="14"/>
  <c r="X22" i="14" s="1"/>
  <c r="Y22" i="14" s="1"/>
  <c r="W53" i="14"/>
  <c r="W37" i="14"/>
  <c r="W21" i="14"/>
  <c r="X21" i="14" s="1"/>
  <c r="Y21" i="14" s="1"/>
  <c r="W52" i="14"/>
  <c r="W36" i="14"/>
  <c r="W20" i="14"/>
  <c r="X20" i="14" s="1"/>
  <c r="Y20" i="14" s="1"/>
  <c r="W51" i="14"/>
  <c r="W35" i="14"/>
  <c r="X19" i="14"/>
  <c r="Y19" i="14" s="1"/>
  <c r="W50" i="14"/>
  <c r="W34" i="14"/>
  <c r="W18" i="14"/>
  <c r="W49" i="14"/>
  <c r="W33" i="14"/>
  <c r="X33" i="14" s="1"/>
  <c r="Y33" i="14" s="1"/>
  <c r="W17" i="14"/>
  <c r="AI23" i="14"/>
  <c r="AI26" i="14"/>
  <c r="AI22" i="14"/>
  <c r="AI30" i="14"/>
  <c r="AI25" i="14"/>
  <c r="AI33" i="14"/>
  <c r="AI20" i="14"/>
  <c r="AI28" i="14"/>
  <c r="AI31" i="14"/>
  <c r="AI21" i="14"/>
  <c r="AI29" i="14"/>
  <c r="AI24" i="14"/>
  <c r="AI32" i="14"/>
  <c r="AI19" i="14"/>
  <c r="M15" i="3"/>
  <c r="M29" i="3"/>
  <c r="M24" i="3"/>
  <c r="M23" i="3"/>
  <c r="M22" i="3"/>
  <c r="M27" i="3"/>
  <c r="M21" i="3"/>
  <c r="M28" i="3"/>
  <c r="M20" i="3"/>
  <c r="M19" i="3"/>
  <c r="M25" i="3"/>
  <c r="M18" i="3"/>
  <c r="M17" i="3"/>
  <c r="G19" i="3"/>
  <c r="G20" i="3"/>
  <c r="G17" i="3"/>
  <c r="G21" i="3"/>
  <c r="G22" i="3"/>
  <c r="G29" i="3"/>
  <c r="G16" i="3"/>
  <c r="G28" i="3"/>
  <c r="G27" i="3"/>
  <c r="G18" i="3"/>
  <c r="G26" i="3"/>
  <c r="G23" i="3"/>
  <c r="G25" i="3"/>
  <c r="F8" i="3"/>
  <c r="E33" i="14" l="1"/>
  <c r="F33" i="14" s="1"/>
  <c r="D50" i="17"/>
  <c r="E24" i="17"/>
  <c r="AJ26" i="14"/>
  <c r="AK26" i="14" s="1"/>
  <c r="AJ29" i="14"/>
  <c r="AK29" i="14" s="1"/>
  <c r="AJ24" i="14"/>
  <c r="AK24" i="14" s="1"/>
  <c r="AJ32" i="14"/>
  <c r="AK32" i="14" s="1"/>
  <c r="AJ21" i="14"/>
  <c r="AK21" i="14" s="1"/>
  <c r="AJ25" i="14"/>
  <c r="AK25" i="14" s="1"/>
  <c r="AJ27" i="14"/>
  <c r="AK27" i="14" s="1"/>
  <c r="AJ28" i="14"/>
  <c r="AK28" i="14" s="1"/>
  <c r="AJ30" i="14"/>
  <c r="AK30" i="14" s="1"/>
  <c r="AJ23" i="14"/>
  <c r="AK23" i="14" s="1"/>
  <c r="AJ19" i="14"/>
  <c r="AK19" i="14" s="1"/>
  <c r="AJ31" i="14"/>
  <c r="AK31" i="14" s="1"/>
  <c r="AJ20" i="14"/>
  <c r="AK20" i="14" s="1"/>
  <c r="AJ33" i="14"/>
  <c r="AK33" i="14" s="1"/>
  <c r="AJ22" i="14"/>
  <c r="AK2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D3FC3-8A1E-4CA7-A24A-38C3557059B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750C87C-6B8D-46D8-932B-EB3928004EE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216B398A-79EF-41E5-B4C4-4C6FAA870D0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23BDBD7-1693-4EA3-9C37-3378D732F6CD}" keepAlive="1" name="Query - Table1 (4)" description="Connection to the 'Table1 (4)' query in the workbook." type="5" refreshedVersion="0" background="1">
    <dbPr connection="Provider=Microsoft.Mashup.OleDb.1;Data Source=$Workbook$;Location=&quot;Table1 (4)&quot;;Extended Properties=&quot;&quot;" command="SELECT * FROM [Table1 (4)]"/>
  </connection>
  <connection id="5" xr16:uid="{F1E7A889-8B65-4BA9-B32D-5D731D11E5F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85F34C7D-3CA1-456F-97F6-9E637A4186E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7" xr16:uid="{0409C0D8-77D4-45AF-A158-FDEF427189A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<sst xmlns="http://schemas.openxmlformats.org/spreadsheetml/2006/main" count="178" uniqueCount="108">
  <si>
    <t>percentage error</t>
  </si>
  <si>
    <t>data of mine</t>
  </si>
  <si>
    <t>paper reference</t>
  </si>
  <si>
    <t>for Cs</t>
  </si>
  <si>
    <t>C1</t>
  </si>
  <si>
    <t>C4</t>
  </si>
  <si>
    <t>J</t>
  </si>
  <si>
    <t>results</t>
  </si>
  <si>
    <t>n</t>
  </si>
  <si>
    <t>Weber and Sansonetti</t>
  </si>
  <si>
    <t>first ionisation energy</t>
  </si>
  <si>
    <t>E in hartree energy</t>
  </si>
  <si>
    <t>hartree energy</t>
  </si>
  <si>
    <t>E in eV</t>
  </si>
  <si>
    <t>ev to cm-1</t>
  </si>
  <si>
    <t>E in cm-1</t>
  </si>
  <si>
    <t>real energy level</t>
  </si>
  <si>
    <t>RM for Cs</t>
  </si>
  <si>
    <t>rydberg constant</t>
  </si>
  <si>
    <t>defect using (1)</t>
  </si>
  <si>
    <t>n-sqrt(Rm/Eion-Enjl)</t>
  </si>
  <si>
    <t>rydberg constant in atomic length</t>
  </si>
  <si>
    <t>alpha_core</t>
  </si>
  <si>
    <t>(start from level 6 only</t>
  </si>
  <si>
    <t>cm-1 to hartree</t>
  </si>
  <si>
    <t>reference</t>
  </si>
  <si>
    <t>in hartree</t>
  </si>
  <si>
    <t>reference quantum defect</t>
  </si>
  <si>
    <t>defect</t>
  </si>
  <si>
    <t>effective principle number</t>
  </si>
  <si>
    <t>energy</t>
  </si>
  <si>
    <t>calculated result</t>
  </si>
  <si>
    <t>theoretical results</t>
  </si>
  <si>
    <t>diff</t>
  </si>
  <si>
    <t>calculated result 2 for A = 3</t>
  </si>
  <si>
    <t>no influence on A</t>
  </si>
  <si>
    <t>Z</t>
  </si>
  <si>
    <t>V0</t>
  </si>
  <si>
    <t>A</t>
  </si>
  <si>
    <t>equation number</t>
  </si>
  <si>
    <t>equation des</t>
  </si>
  <si>
    <t>binding energy</t>
  </si>
  <si>
    <t>Basic parameters</t>
  </si>
  <si>
    <t>in atomic unit</t>
  </si>
  <si>
    <t>Cs first ionisation energy</t>
  </si>
  <si>
    <t>calculated binding energy</t>
  </si>
  <si>
    <t>calculted quantum defect</t>
  </si>
  <si>
    <t>cm-1 to hartree energy</t>
  </si>
  <si>
    <t>Data Sets</t>
  </si>
  <si>
    <t>Z-1</t>
  </si>
  <si>
    <t>V0=0</t>
  </si>
  <si>
    <t>A=0.01</t>
  </si>
  <si>
    <t>reference in cm-1</t>
  </si>
  <si>
    <t>start from quantum defect</t>
  </si>
  <si>
    <t>consider z vary with l</t>
  </si>
  <si>
    <t>z varied</t>
  </si>
  <si>
    <t>Rydberg constant</t>
  </si>
  <si>
    <t>l</t>
  </si>
  <si>
    <t>\</t>
  </si>
  <si>
    <t>quantum defect</t>
  </si>
  <si>
    <t>reference paper</t>
  </si>
  <si>
    <t>(2016)Multiscale quantum defect theory and its application to atomic spectrum</t>
  </si>
  <si>
    <t>(1993)Despersion coefficients for alkali-metal dimers</t>
  </si>
  <si>
    <t>Basic Parameter</t>
  </si>
  <si>
    <t>Strontium</t>
  </si>
  <si>
    <t>Sr</t>
  </si>
  <si>
    <t>nuclear charge</t>
  </si>
  <si>
    <t>isotopes</t>
  </si>
  <si>
    <t>5snd 3D3</t>
  </si>
  <si>
    <t>5s</t>
  </si>
  <si>
    <t>eneryg</t>
  </si>
  <si>
    <t>error</t>
  </si>
  <si>
    <t>level-d</t>
  </si>
  <si>
    <t>1st ionization energy of 5snd3D3</t>
  </si>
  <si>
    <t>Ebound</t>
  </si>
  <si>
    <t>change to atomic unit</t>
  </si>
  <si>
    <t>Potential function in Aymer 1987</t>
  </si>
  <si>
    <t>Nah</t>
  </si>
  <si>
    <t>prove wrong for Sr model</t>
  </si>
  <si>
    <t>assumed quantum defect</t>
  </si>
  <si>
    <t>assumed energy</t>
  </si>
  <si>
    <t>This model of quantum defect is not suitable for Sr, more parameter should be included</t>
  </si>
  <si>
    <t>看2014 MQDT@</t>
  </si>
  <si>
    <t>energy level</t>
  </si>
  <si>
    <t>error with reference</t>
  </si>
  <si>
    <t>enregy level</t>
  </si>
  <si>
    <t>Rb test result</t>
  </si>
  <si>
    <t>Rb 1st ionization energy</t>
  </si>
  <si>
    <t xml:space="preserve">Reference </t>
  </si>
  <si>
    <t>2024 Rb</t>
  </si>
  <si>
    <t>error in quantum defect</t>
  </si>
  <si>
    <t>percentage error in QD</t>
  </si>
  <si>
    <t>WBEPM</t>
  </si>
  <si>
    <t>MARTIN</t>
  </si>
  <si>
    <t>z vaired</t>
  </si>
  <si>
    <t>Adding a bias</t>
  </si>
  <si>
    <t>error after bias</t>
  </si>
  <si>
    <t>Chi test:</t>
  </si>
  <si>
    <t>2011 Markus</t>
  </si>
  <si>
    <t>z varied，rcparam changed</t>
  </si>
  <si>
    <t>Rc</t>
  </si>
  <si>
    <t>reference energy</t>
  </si>
  <si>
    <t>Note</t>
  </si>
  <si>
    <t>add polar coefficient</t>
  </si>
  <si>
    <t>add polar coefficient wrong equation</t>
  </si>
  <si>
    <t>wihout polar, wrong equation</t>
  </si>
  <si>
    <t>without polar coefficient</t>
  </si>
  <si>
    <t>compared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</si>
</sst>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00000"/>
    <numFmt numFmtId="177" formatCode="0.0000000"/>
    <numFmt numFmtId="178" formatCode="0.000000000000000"/>
    <numFmt numFmtId="179" formatCode="0.00000"/>
  </numFmts>
  <fonts count="5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1" fillId="2" borderId="0" xfId="0" applyFont="1" applyFill="1"/>
    <xf numFmtId="176" fontId="1" fillId="2" borderId="0" xfId="0" applyNumberFormat="1" applyFont="1" applyFill="1"/>
    <xf numFmtId="176" fontId="0" fillId="2" borderId="0" xfId="0" applyNumberFormat="1" applyFill="1"/>
    <xf numFmtId="11" fontId="0" fillId="0" borderId="0" xfId="0" applyNumberFormat="1"/>
    <xf numFmtId="11" fontId="1" fillId="2" borderId="0" xfId="0" applyNumberFormat="1" applyFont="1" applyFill="1"/>
    <xf numFmtId="178" fontId="0" fillId="0" borderId="0" xfId="0" applyNumberFormat="1"/>
    <xf numFmtId="178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178" fontId="3" fillId="0" borderId="0" xfId="0" applyNumberFormat="1" applyFont="1"/>
    <xf numFmtId="178" fontId="1" fillId="0" borderId="0" xfId="0" applyNumberFormat="1" applyFont="1"/>
    <xf numFmtId="0" fontId="1" fillId="0" borderId="0" xfId="0" applyFont="1"/>
    <xf numFmtId="178" fontId="0" fillId="5" borderId="0" xfId="0" applyNumberFormat="1" applyFill="1"/>
    <xf numFmtId="178" fontId="3" fillId="5" borderId="0" xfId="0" applyNumberFormat="1" applyFont="1" applyFill="1"/>
    <xf numFmtId="178" fontId="1" fillId="5" borderId="0" xfId="0" applyNumberFormat="1" applyFont="1" applyFill="1"/>
    <xf numFmtId="178" fontId="2" fillId="5" borderId="0" xfId="0" applyNumberFormat="1" applyFont="1" applyFill="1"/>
    <xf numFmtId="0" fontId="1" fillId="6" borderId="0" xfId="0" applyFont="1" applyFill="1"/>
    <xf numFmtId="11" fontId="2" fillId="0" borderId="0" xfId="0" applyNumberFormat="1" applyFont="1"/>
    <xf numFmtId="179" fontId="0" fillId="0" borderId="0" xfId="0" applyNumberFormat="1"/>
    <xf numFmtId="0" fontId="1" fillId="4" borderId="0" xfId="0" applyFont="1" applyFill="1"/>
    <xf numFmtId="0" fontId="1" fillId="3" borderId="0" xfId="0" applyFont="1" applyFill="1"/>
    <xf numFmtId="178" fontId="2" fillId="0" borderId="0" xfId="0" applyNumberFormat="1" applyFont="1"/>
    <xf numFmtId="0" fontId="0" fillId="7" borderId="0" xfId="0" applyFill="1"/>
    <xf numFmtId="178" fontId="1" fillId="7" borderId="0" xfId="0" applyNumberFormat="1" applyFont="1" applyFill="1"/>
    <xf numFmtId="178" fontId="2" fillId="7" borderId="0" xfId="0" applyNumberFormat="1" applyFont="1" applyFill="1"/>
    <xf numFmtId="0" fontId="1" fillId="7" borderId="0" xfId="0" applyFont="1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3" fontId="0" fillId="0" borderId="0" xfId="0" applyNumberFormat="1"/>
    <xf numFmtId="17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Quantum</a:t>
            </a:r>
            <a:r>
              <a:rPr lang="en-GB" baseline="0"/>
              <a:t>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test'!$A$17:$A$55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xVal>
          <c:yVal>
            <c:numRef>
              <c:f>'A param&amp;Cs test'!$AD$17:$AD$55</c:f>
              <c:numCache>
                <c:formatCode>0.000000000000000</c:formatCode>
                <c:ptCount val="39"/>
                <c:pt idx="0">
                  <c:v>3.6939833245979692</c:v>
                </c:pt>
                <c:pt idx="1">
                  <c:v>3.6483433142748352</c:v>
                </c:pt>
                <c:pt idx="2">
                  <c:v>3.633309297872132</c:v>
                </c:pt>
                <c:pt idx="3">
                  <c:v>3.6263523379974565</c:v>
                </c:pt>
                <c:pt idx="4">
                  <c:v>3.622535313383942</c:v>
                </c:pt>
                <c:pt idx="5">
                  <c:v>3.6202076765894384</c:v>
                </c:pt>
                <c:pt idx="6">
                  <c:v>3.618681019745031</c:v>
                </c:pt>
                <c:pt idx="7">
                  <c:v>3.6176245861309777</c:v>
                </c:pt>
                <c:pt idx="8">
                  <c:v>3.616862778194724</c:v>
                </c:pt>
                <c:pt idx="9">
                  <c:v>3.6162951337957114</c:v>
                </c:pt>
                <c:pt idx="10">
                  <c:v>3.61586072196849</c:v>
                </c:pt>
                <c:pt idx="11">
                  <c:v>3.6155208103886842</c:v>
                </c:pt>
                <c:pt idx="12">
                  <c:v>3.6152498066345711</c:v>
                </c:pt>
                <c:pt idx="13">
                  <c:v>3.6150302427768146</c:v>
                </c:pt>
                <c:pt idx="14">
                  <c:v>3.6148498615261317</c:v>
                </c:pt>
                <c:pt idx="15">
                  <c:v>3.6146998549016196</c:v>
                </c:pt>
                <c:pt idx="16">
                  <c:v>3.6145737599003738</c:v>
                </c:pt>
                <c:pt idx="17">
                  <c:v>3.6144667471925302</c:v>
                </c:pt>
                <c:pt idx="18">
                  <c:v>3.6143751487183273</c:v>
                </c:pt>
                <c:pt idx="19">
                  <c:v>3.6142961380045335</c:v>
                </c:pt>
                <c:pt idx="20">
                  <c:v>3.6142275082386561</c:v>
                </c:pt>
                <c:pt idx="21">
                  <c:v>3.6141675163226665</c:v>
                </c:pt>
                <c:pt idx="22">
                  <c:v>3.6141147705339414</c:v>
                </c:pt>
                <c:pt idx="23">
                  <c:v>3.6140681484142689</c:v>
                </c:pt>
                <c:pt idx="24">
                  <c:v>3.6140267369857</c:v>
                </c:pt>
                <c:pt idx="25">
                  <c:v>3.6139897874069042</c:v>
                </c:pt>
                <c:pt idx="26">
                  <c:v>3.6139566806509862</c:v>
                </c:pt>
                <c:pt idx="27">
                  <c:v>3.6139269015378233</c:v>
                </c:pt>
                <c:pt idx="28">
                  <c:v>3.6139000184721191</c:v>
                </c:pt>
                <c:pt idx="29">
                  <c:v>3.6138756676113672</c:v>
                </c:pt>
                <c:pt idx="30">
                  <c:v>3.6138535404884493</c:v>
                </c:pt>
                <c:pt idx="31">
                  <c:v>3.6138333742850222</c:v>
                </c:pt>
                <c:pt idx="32">
                  <c:v>3.6138149439083378</c:v>
                </c:pt>
                <c:pt idx="33">
                  <c:v>3.6137980556652138</c:v>
                </c:pt>
                <c:pt idx="34">
                  <c:v>3.6137825420616778</c:v>
                </c:pt>
                <c:pt idx="35">
                  <c:v>3.6137682579298414</c:v>
                </c:pt>
                <c:pt idx="36">
                  <c:v>3.6137550766103317</c:v>
                </c:pt>
                <c:pt idx="37">
                  <c:v>3.6137428874408215</c:v>
                </c:pt>
                <c:pt idx="38">
                  <c:v>3.6137315932311296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D-4478-9386-C8899D4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53359"/>
        <c:axId val="204085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l=0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 param&amp;Cs test'!$A$18:$A$55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 param&amp;Cs test'!$C$18:$C$55</c15:sqref>
                        </c15:formulaRef>
                      </c:ext>
                    </c:extLst>
                    <c:numCache>
                      <c:formatCode>0.000000000000000</c:formatCode>
                      <c:ptCount val="38"/>
                      <c:pt idx="0">
                        <c:v>4.0812219524826503</c:v>
                      </c:pt>
                      <c:pt idx="1">
                        <c:v>4.0670315868923517</c:v>
                      </c:pt>
                      <c:pt idx="2">
                        <c:v>4.061009351736776</c:v>
                      </c:pt>
                      <c:pt idx="3">
                        <c:v>4.0578798866557939</c:v>
                      </c:pt>
                      <c:pt idx="4">
                        <c:v>4.0560414091658297</c:v>
                      </c:pt>
                      <c:pt idx="5">
                        <c:v>4.0548679388907098</c:v>
                      </c:pt>
                      <c:pt idx="6">
                        <c:v>4.0540725529817916</c:v>
                      </c:pt>
                      <c:pt idx="7">
                        <c:v>4.0535082630724073</c:v>
                      </c:pt>
                      <c:pt idx="8">
                        <c:v>4.0530932940789803</c:v>
                      </c:pt>
                      <c:pt idx="9">
                        <c:v>4.0527791521653498</c:v>
                      </c:pt>
                      <c:pt idx="10">
                        <c:v>4.0525355755605066</c:v>
                      </c:pt>
                      <c:pt idx="11">
                        <c:v>4.0523428781192443</c:v>
                      </c:pt>
                      <c:pt idx="12">
                        <c:v>4.0521877953203553</c:v>
                      </c:pt>
                      <c:pt idx="13">
                        <c:v>4.0520611272182343</c:v>
                      </c:pt>
                      <c:pt idx="14">
                        <c:v>4.0519563252865041</c:v>
                      </c:pt>
                      <c:pt idx="15">
                        <c:v>4.0518686262938175</c:v>
                      </c:pt>
                      <c:pt idx="16">
                        <c:v>4.0517944986882846</c:v>
                      </c:pt>
                      <c:pt idx="17">
                        <c:v>4.0517312778232686</c:v>
                      </c:pt>
                      <c:pt idx="18">
                        <c:v>4.0516769225467435</c:v>
                      </c:pt>
                      <c:pt idx="19">
                        <c:v>4.0516298485625448</c:v>
                      </c:pt>
                      <c:pt idx="20">
                        <c:v>4.0515888101669084</c:v>
                      </c:pt>
                      <c:pt idx="21">
                        <c:v>4.0515528174876891</c:v>
                      </c:pt>
                      <c:pt idx="22">
                        <c:v>4.0515210755002222</c:v>
                      </c:pt>
                      <c:pt idx="23">
                        <c:v>4.0514929400267903</c:v>
                      </c:pt>
                      <c:pt idx="24">
                        <c:v>4.0514678843933289</c:v>
                      </c:pt>
                      <c:pt idx="25">
                        <c:v>4.0514454748015005</c:v>
                      </c:pt>
                      <c:pt idx="26">
                        <c:v>4.0514253511959666</c:v>
                      </c:pt>
                      <c:pt idx="27">
                        <c:v>4.051407212797038</c:v>
                      </c:pt>
                      <c:pt idx="28">
                        <c:v>4.0513908067372419</c:v>
                      </c:pt>
                      <c:pt idx="29">
                        <c:v>4.0513759191147969</c:v>
                      </c:pt>
                      <c:pt idx="30">
                        <c:v>4.0513623681718798</c:v>
                      </c:pt>
                      <c:pt idx="31">
                        <c:v>4.0513499984672023</c:v>
                      </c:pt>
                      <c:pt idx="32">
                        <c:v>4.051338676557485</c:v>
                      </c:pt>
                      <c:pt idx="33">
                        <c:v>4.0513282873574497</c:v>
                      </c:pt>
                      <c:pt idx="34">
                        <c:v>4.0513187310836756</c:v>
                      </c:pt>
                      <c:pt idx="35">
                        <c:v>4.0513099210668955</c:v>
                      </c:pt>
                      <c:pt idx="36">
                        <c:v>4.0513017814785712</c:v>
                      </c:pt>
                      <c:pt idx="37">
                        <c:v>4.0512942460708246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0D-4478-9386-C8899D45E5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l=2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test'!$AF$14:$AF$54</c15:sqref>
                        </c15:formulaRef>
                      </c:ext>
                    </c:extLst>
                    <c:numCache>
                      <c:formatCode>0.000000000000000</c:formatCode>
                      <c:ptCount val="41"/>
                      <c:pt idx="0">
                        <c:v>2.8872930748542736</c:v>
                      </c:pt>
                      <c:pt idx="1">
                        <c:v>3.5791659529852118</c:v>
                      </c:pt>
                      <c:pt idx="2">
                        <c:v>2.9767058539341296</c:v>
                      </c:pt>
                      <c:pt idx="3">
                        <c:v>2.7440898818556128</c:v>
                      </c:pt>
                      <c:pt idx="4">
                        <c:v>2.7190724867900053</c:v>
                      </c:pt>
                      <c:pt idx="5">
                        <c:v>2.7091251450255109</c:v>
                      </c:pt>
                      <c:pt idx="6">
                        <c:v>2.7040030233668491</c:v>
                      </c:pt>
                      <c:pt idx="7">
                        <c:v>2.7009845489915794</c:v>
                      </c:pt>
                      <c:pt idx="8">
                        <c:v>2.6990460435861898</c:v>
                      </c:pt>
                      <c:pt idx="9">
                        <c:v>2.6977234144657327</c:v>
                      </c:pt>
                      <c:pt idx="10">
                        <c:v>2.6967791707473605</c:v>
                      </c:pt>
                      <c:pt idx="11">
                        <c:v>2.6960808106192626</c:v>
                      </c:pt>
                      <c:pt idx="12">
                        <c:v>2.6955494129194619</c:v>
                      </c:pt>
                      <c:pt idx="13">
                        <c:v>2.6951354863618171</c:v>
                      </c:pt>
                      <c:pt idx="14">
                        <c:v>2.6948066716373873</c:v>
                      </c:pt>
                      <c:pt idx="15">
                        <c:v>2.6945410656430795</c:v>
                      </c:pt>
                      <c:pt idx="16">
                        <c:v>2.6943234026393199</c:v>
                      </c:pt>
                      <c:pt idx="17">
                        <c:v>2.6941427736034598</c:v>
                      </c:pt>
                      <c:pt idx="18">
                        <c:v>2.6939912112164315</c:v>
                      </c:pt>
                      <c:pt idx="19">
                        <c:v>2.6938627854942361</c:v>
                      </c:pt>
                      <c:pt idx="20">
                        <c:v>2.6937530075938803</c:v>
                      </c:pt>
                      <c:pt idx="21">
                        <c:v>2.6936584286705347</c:v>
                      </c:pt>
                      <c:pt idx="22">
                        <c:v>2.6935763628582272</c:v>
                      </c:pt>
                      <c:pt idx="23">
                        <c:v>2.6935046933609854</c:v>
                      </c:pt>
                      <c:pt idx="24">
                        <c:v>2.6934417334662371</c:v>
                      </c:pt>
                      <c:pt idx="25">
                        <c:v>2.6933861252712816</c:v>
                      </c:pt>
                      <c:pt idx="26">
                        <c:v>2.6933367659189145</c:v>
                      </c:pt>
                      <c:pt idx="27">
                        <c:v>2.6932927521797119</c:v>
                      </c:pt>
                      <c:pt idx="28">
                        <c:v>2.6932533383661479</c:v>
                      </c:pt>
                      <c:pt idx="29">
                        <c:v>2.6932179045797362</c:v>
                      </c:pt>
                      <c:pt idx="30">
                        <c:v>2.6931859320258091</c:v>
                      </c:pt>
                      <c:pt idx="31">
                        <c:v>2.6931569837964631</c:v>
                      </c:pt>
                      <c:pt idx="32">
                        <c:v>2.6931306898611638</c:v>
                      </c:pt>
                      <c:pt idx="33">
                        <c:v>2.6931067351843296</c:v>
                      </c:pt>
                      <c:pt idx="34">
                        <c:v>2.6930848500898534</c:v>
                      </c:pt>
                      <c:pt idx="35">
                        <c:v>2.6930648027122359</c:v>
                      </c:pt>
                      <c:pt idx="36">
                        <c:v>2.6930463928012287</c:v>
                      </c:pt>
                      <c:pt idx="37">
                        <c:v>2.693029446652865</c:v>
                      </c:pt>
                      <c:pt idx="38">
                        <c:v>2.6930138130519339</c:v>
                      </c:pt>
                      <c:pt idx="39">
                        <c:v>2.6929993597988897</c:v>
                      </c:pt>
                      <c:pt idx="40">
                        <c:v>2.6929859709719679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0D-4478-9386-C8899D45E50F}"/>
                  </c:ext>
                </c:extLst>
              </c15:ser>
            </c15:filteredScatterSeries>
          </c:ext>
        </c:extLst>
      </c:scatterChart>
      <c:valAx>
        <c:axId val="20408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4319"/>
        <c:crosses val="autoZero"/>
        <c:crossBetween val="midCat"/>
      </c:valAx>
      <c:valAx>
        <c:axId val="2040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param&amp;Cs test'!$B$9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test'!$C$16:$C$55</c:f>
              <c:numCache>
                <c:formatCode>0.000000000000000</c:formatCode>
                <c:ptCount val="40"/>
                <c:pt idx="0">
                  <c:v>4.2832544052849011</c:v>
                </c:pt>
                <c:pt idx="1">
                  <c:v>4.1322104635801615</c:v>
                </c:pt>
                <c:pt idx="2">
                  <c:v>4.0812219524826503</c:v>
                </c:pt>
                <c:pt idx="3">
                  <c:v>4.0670315868923517</c:v>
                </c:pt>
                <c:pt idx="4">
                  <c:v>4.061009351736776</c:v>
                </c:pt>
                <c:pt idx="5">
                  <c:v>4.0578798866557939</c:v>
                </c:pt>
                <c:pt idx="6">
                  <c:v>4.0560414091658297</c:v>
                </c:pt>
                <c:pt idx="7">
                  <c:v>4.0548679388907098</c:v>
                </c:pt>
                <c:pt idx="8">
                  <c:v>4.0540725529817916</c:v>
                </c:pt>
                <c:pt idx="9">
                  <c:v>4.0535082630724073</c:v>
                </c:pt>
                <c:pt idx="10">
                  <c:v>4.0530932940789803</c:v>
                </c:pt>
                <c:pt idx="11">
                  <c:v>4.0527791521653498</c:v>
                </c:pt>
                <c:pt idx="12">
                  <c:v>4.0525355755605066</c:v>
                </c:pt>
                <c:pt idx="13">
                  <c:v>4.0523428781192443</c:v>
                </c:pt>
                <c:pt idx="14">
                  <c:v>4.0521877953203553</c:v>
                </c:pt>
                <c:pt idx="15">
                  <c:v>4.0520611272182343</c:v>
                </c:pt>
                <c:pt idx="16">
                  <c:v>4.0519563252865041</c:v>
                </c:pt>
                <c:pt idx="17">
                  <c:v>4.0518686262938175</c:v>
                </c:pt>
                <c:pt idx="18">
                  <c:v>4.0517944986882846</c:v>
                </c:pt>
                <c:pt idx="19">
                  <c:v>4.0517312778232686</c:v>
                </c:pt>
                <c:pt idx="20">
                  <c:v>4.0516769225467435</c:v>
                </c:pt>
                <c:pt idx="21">
                  <c:v>4.0516298485625448</c:v>
                </c:pt>
                <c:pt idx="22">
                  <c:v>4.0515888101669084</c:v>
                </c:pt>
                <c:pt idx="23">
                  <c:v>4.0515528174876891</c:v>
                </c:pt>
                <c:pt idx="24">
                  <c:v>4.0515210755002222</c:v>
                </c:pt>
                <c:pt idx="25">
                  <c:v>4.0514929400267903</c:v>
                </c:pt>
                <c:pt idx="26">
                  <c:v>4.0514678843933289</c:v>
                </c:pt>
                <c:pt idx="27">
                  <c:v>4.0514454748015005</c:v>
                </c:pt>
                <c:pt idx="28">
                  <c:v>4.0514253511959666</c:v>
                </c:pt>
                <c:pt idx="29">
                  <c:v>4.051407212797038</c:v>
                </c:pt>
                <c:pt idx="30">
                  <c:v>4.0513908067372419</c:v>
                </c:pt>
                <c:pt idx="31">
                  <c:v>4.0513759191147969</c:v>
                </c:pt>
                <c:pt idx="32">
                  <c:v>4.0513623681718798</c:v>
                </c:pt>
                <c:pt idx="33">
                  <c:v>4.0513499984672023</c:v>
                </c:pt>
                <c:pt idx="34">
                  <c:v>4.051338676557485</c:v>
                </c:pt>
                <c:pt idx="35">
                  <c:v>4.0513282873574497</c:v>
                </c:pt>
                <c:pt idx="36">
                  <c:v>4.0513187310836756</c:v>
                </c:pt>
                <c:pt idx="37">
                  <c:v>4.0513099210668955</c:v>
                </c:pt>
                <c:pt idx="38">
                  <c:v>4.0513017814785712</c:v>
                </c:pt>
                <c:pt idx="39">
                  <c:v>4.0512942460708246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02B-8C77-CCBB10EAF713}"/>
            </c:ext>
          </c:extLst>
        </c:ser>
        <c:ser>
          <c:idx val="1"/>
          <c:order val="1"/>
          <c:tx>
            <c:strRef>
              <c:f>'A param&amp;Cs test'!$I$9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test'!$J$16:$J$55</c:f>
              <c:numCache>
                <c:formatCode>0.000000000000000</c:formatCode>
                <c:ptCount val="40"/>
                <c:pt idx="0">
                  <c:v>4.2832541970927318</c:v>
                </c:pt>
                <c:pt idx="1">
                  <c:v>4.1322101001184901</c:v>
                </c:pt>
                <c:pt idx="2">
                  <c:v>4.0812216228262468</c:v>
                </c:pt>
                <c:pt idx="3">
                  <c:v>4.0670312626593752</c:v>
                </c:pt>
                <c:pt idx="4">
                  <c:v>4.0610090294823999</c:v>
                </c:pt>
                <c:pt idx="5">
                  <c:v>4.0578795650268411</c:v>
                </c:pt>
                <c:pt idx="6">
                  <c:v>4.0560410878805575</c:v>
                </c:pt>
                <c:pt idx="7">
                  <c:v>4.0548676181595029</c:v>
                </c:pt>
                <c:pt idx="8">
                  <c:v>4.0540722322038025</c:v>
                </c:pt>
                <c:pt idx="9">
                  <c:v>4.0535079424300733</c:v>
                </c:pt>
                <c:pt idx="10">
                  <c:v>4.0530929734872085</c:v>
                </c:pt>
                <c:pt idx="11">
                  <c:v>4.052778831645762</c:v>
                </c:pt>
                <c:pt idx="12">
                  <c:v>4.052535255632927</c:v>
                </c:pt>
                <c:pt idx="13">
                  <c:v>4.0523425577636374</c:v>
                </c:pt>
                <c:pt idx="14">
                  <c:v>4.0521874752147244</c:v>
                </c:pt>
                <c:pt idx="15">
                  <c:v>4.0520608068353408</c:v>
                </c:pt>
                <c:pt idx="16">
                  <c:v>4.0519560047859606</c:v>
                </c:pt>
                <c:pt idx="17">
                  <c:v>4.051868306003378</c:v>
                </c:pt>
                <c:pt idx="18">
                  <c:v>4.0517941784342604</c:v>
                </c:pt>
                <c:pt idx="19">
                  <c:v>4.051730957418421</c:v>
                </c:pt>
                <c:pt idx="20">
                  <c:v>4.0516766022052479</c:v>
                </c:pt>
                <c:pt idx="21">
                  <c:v>4.0516295281308565</c:v>
                </c:pt>
                <c:pt idx="22">
                  <c:v>4.0515884896644252</c:v>
                </c:pt>
                <c:pt idx="23">
                  <c:v>4.0515524970064121</c:v>
                </c:pt>
                <c:pt idx="24">
                  <c:v>4.0515207551142076</c:v>
                </c:pt>
                <c:pt idx="25">
                  <c:v>4.0514926196118282</c:v>
                </c:pt>
                <c:pt idx="26">
                  <c:v>4.0514675640021451</c:v>
                </c:pt>
                <c:pt idx="27">
                  <c:v>4.0514451544064727</c:v>
                </c:pt>
                <c:pt idx="28">
                  <c:v>4.0514250308009565</c:v>
                </c:pt>
                <c:pt idx="29">
                  <c:v>4.0514068923937963</c:v>
                </c:pt>
                <c:pt idx="30">
                  <c:v>4.0513904863547658</c:v>
                </c:pt>
                <c:pt idx="31">
                  <c:v>4.0513755987499636</c:v>
                </c:pt>
                <c:pt idx="32">
                  <c:v>4.0513620478205894</c:v>
                </c:pt>
                <c:pt idx="33">
                  <c:v>4.0513496781019782</c:v>
                </c:pt>
                <c:pt idx="34">
                  <c:v>4.051338356194492</c:v>
                </c:pt>
                <c:pt idx="35">
                  <c:v>4.0513279669918987</c:v>
                </c:pt>
                <c:pt idx="36">
                  <c:v>4.0513184107231908</c:v>
                </c:pt>
                <c:pt idx="37">
                  <c:v>4.0513096007084428</c:v>
                </c:pt>
                <c:pt idx="38">
                  <c:v>4.0513014611185199</c:v>
                </c:pt>
                <c:pt idx="39">
                  <c:v>4.0512939257064531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7-402B-8C77-CCBB10EAF713}"/>
            </c:ext>
          </c:extLst>
        </c:ser>
        <c:ser>
          <c:idx val="2"/>
          <c:order val="2"/>
          <c:tx>
            <c:strRef>
              <c:f>'A param&amp;Cs test'!$K$9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test'!$L$16:$L$55</c:f>
              <c:numCache>
                <c:formatCode>0.000000000000000</c:formatCode>
                <c:ptCount val="40"/>
                <c:pt idx="0">
                  <c:v>4.2827159322235016</c:v>
                </c:pt>
                <c:pt idx="1">
                  <c:v>4.1311892569941442</c:v>
                </c:pt>
                <c:pt idx="2">
                  <c:v>4.0802867965864174</c:v>
                </c:pt>
                <c:pt idx="3">
                  <c:v>4.0661089719544661</c:v>
                </c:pt>
                <c:pt idx="4">
                  <c:v>4.0600904143784771</c:v>
                </c:pt>
                <c:pt idx="5">
                  <c:v>4.0569622795554992</c:v>
                </c:pt>
                <c:pt idx="6">
                  <c:v>4.0551243955711804</c:v>
                </c:pt>
                <c:pt idx="7">
                  <c:v>4.0539512238403796</c:v>
                </c:pt>
                <c:pt idx="8">
                  <c:v>4.053156014729872</c:v>
                </c:pt>
                <c:pt idx="9">
                  <c:v>4.052591817940451</c:v>
                </c:pt>
                <c:pt idx="10">
                  <c:v>4.0521769009104851</c:v>
                </c:pt>
                <c:pt idx="11">
                  <c:v>4.0518627891941073</c:v>
                </c:pt>
                <c:pt idx="12">
                  <c:v>4.0516192324447164</c:v>
                </c:pt>
                <c:pt idx="13">
                  <c:v>4.0514265451802665</c:v>
                </c:pt>
                <c:pt idx="14">
                  <c:v>4.0512714703461228</c:v>
                </c:pt>
                <c:pt idx="15">
                  <c:v>4.0511448054213659</c:v>
                </c:pt>
                <c:pt idx="16">
                  <c:v>4.0510400100598751</c:v>
                </c:pt>
                <c:pt idx="17">
                  <c:v>4.0509523118790192</c:v>
                </c:pt>
                <c:pt idx="18">
                  <c:v>4.0508781850438069</c:v>
                </c:pt>
                <c:pt idx="19">
                  <c:v>4.0508149633942026</c:v>
                </c:pt>
                <c:pt idx="20">
                  <c:v>4.0507606069703002</c:v>
                </c:pt>
                <c:pt idx="21">
                  <c:v>4.050713531893674</c:v>
                </c:pt>
                <c:pt idx="22">
                  <c:v>4.0506724919693866</c:v>
                </c:pt>
                <c:pt idx="23">
                  <c:v>4.0506364979088474</c:v>
                </c:pt>
                <c:pt idx="24">
                  <c:v>4.0506047548941062</c:v>
                </c:pt>
                <c:pt idx="25">
                  <c:v>4.0505766179898437</c:v>
                </c:pt>
                <c:pt idx="26">
                  <c:v>4.0505515610415159</c:v>
                </c:pt>
                <c:pt idx="27">
                  <c:v>4.0505291501494582</c:v>
                </c:pt>
                <c:pt idx="28">
                  <c:v>4.05050902555665</c:v>
                </c:pt>
                <c:pt idx="29">
                  <c:v>4.0504908860146926</c:v>
                </c:pt>
                <c:pt idx="30">
                  <c:v>4.0504744787857661</c:v>
                </c:pt>
                <c:pt idx="31">
                  <c:v>4.050459590171176</c:v>
                </c:pt>
                <c:pt idx="32">
                  <c:v>4.0504460394604394</c:v>
                </c:pt>
                <c:pt idx="33">
                  <c:v>4.0504336688334632</c:v>
                </c:pt>
                <c:pt idx="34">
                  <c:v>4.0504223459933328</c:v>
                </c:pt>
                <c:pt idx="35">
                  <c:v>4.0504119560046234</c:v>
                </c:pt>
                <c:pt idx="36">
                  <c:v>4.050402398925165</c:v>
                </c:pt>
                <c:pt idx="37">
                  <c:v>4.050393588390321</c:v>
                </c:pt>
                <c:pt idx="38">
                  <c:v>4.050385448199421</c:v>
                </c:pt>
                <c:pt idx="39">
                  <c:v>4.0503779120743104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7-402B-8C77-CCBB10EAF713}"/>
            </c:ext>
          </c:extLst>
        </c:ser>
        <c:ser>
          <c:idx val="3"/>
          <c:order val="3"/>
          <c:tx>
            <c:strRef>
              <c:f>'A param&amp;Cs test'!$M$9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test'!$N$16:$N$55</c:f>
              <c:numCache>
                <c:formatCode>0.000000000000000</c:formatCode>
                <c:ptCount val="40"/>
                <c:pt idx="0">
                  <c:v>4.2005380256335565</c:v>
                </c:pt>
                <c:pt idx="1">
                  <c:v>4.0060741242022546</c:v>
                </c:pt>
                <c:pt idx="2">
                  <c:v>3.9525835659310036</c:v>
                </c:pt>
                <c:pt idx="3">
                  <c:v>3.936263203990884</c:v>
                </c:pt>
                <c:pt idx="4">
                  <c:v>3.9290308224645907</c:v>
                </c:pt>
                <c:pt idx="5">
                  <c:v>3.9251754456844701</c:v>
                </c:pt>
                <c:pt idx="6">
                  <c:v>3.9228722102445586</c:v>
                </c:pt>
                <c:pt idx="7">
                  <c:v>3.9213846762195761</c:v>
                </c:pt>
                <c:pt idx="8">
                  <c:v>3.92036765436713</c:v>
                </c:pt>
                <c:pt idx="9">
                  <c:v>3.9196413010012243</c:v>
                </c:pt>
                <c:pt idx="10">
                  <c:v>3.9191043637684331</c:v>
                </c:pt>
                <c:pt idx="11">
                  <c:v>3.9186962155440472</c:v>
                </c:pt>
                <c:pt idx="12">
                  <c:v>3.9183786027306624</c:v>
                </c:pt>
                <c:pt idx="13">
                  <c:v>3.918126580027506</c:v>
                </c:pt>
                <c:pt idx="14">
                  <c:v>3.9179232425903319</c:v>
                </c:pt>
                <c:pt idx="15">
                  <c:v>3.9177568062826147</c:v>
                </c:pt>
                <c:pt idx="16">
                  <c:v>3.9176188403324801</c:v>
                </c:pt>
                <c:pt idx="17">
                  <c:v>3.9175032046956098</c:v>
                </c:pt>
                <c:pt idx="18">
                  <c:v>3.9174053181258586</c:v>
                </c:pt>
                <c:pt idx="19">
                  <c:v>3.9173217251553645</c:v>
                </c:pt>
                <c:pt idx="20">
                  <c:v>3.9172497761301308</c:v>
                </c:pt>
                <c:pt idx="21">
                  <c:v>3.9171873962857831</c:v>
                </c:pt>
                <c:pt idx="22">
                  <c:v>3.9171329800304839</c:v>
                </c:pt>
                <c:pt idx="23">
                  <c:v>3.9170851985785617</c:v>
                </c:pt>
                <c:pt idx="24">
                  <c:v>3.9170430257364899</c:v>
                </c:pt>
                <c:pt idx="25">
                  <c:v>3.9170056186571962</c:v>
                </c:pt>
                <c:pt idx="26">
                  <c:v>3.9169722877954491</c:v>
                </c:pt>
                <c:pt idx="27">
                  <c:v>3.9169424554063959</c:v>
                </c:pt>
                <c:pt idx="28">
                  <c:v>3.9169156502542997</c:v>
                </c:pt>
                <c:pt idx="29">
                  <c:v>3.9168914764373071</c:v>
                </c:pt>
                <c:pt idx="30">
                  <c:v>3.9168696017120013</c:v>
                </c:pt>
                <c:pt idx="31">
                  <c:v>3.91684974148545</c:v>
                </c:pt>
                <c:pt idx="32">
                  <c:v>3.9168316566388768</c:v>
                </c:pt>
                <c:pt idx="33">
                  <c:v>3.9168151416186419</c:v>
                </c:pt>
                <c:pt idx="34">
                  <c:v>3.9168000209157938</c:v>
                </c:pt>
                <c:pt idx="35">
                  <c:v>3.9167861395915651</c:v>
                </c:pt>
                <c:pt idx="36">
                  <c:v>3.9167733671942244</c:v>
                </c:pt>
                <c:pt idx="37">
                  <c:v>3.9167615884441389</c:v>
                </c:pt>
                <c:pt idx="38">
                  <c:v>3.9167507025193018</c:v>
                </c:pt>
                <c:pt idx="39">
                  <c:v>3.9167406219557677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7-402B-8C77-CCBB10EAF713}"/>
            </c:ext>
          </c:extLst>
        </c:ser>
        <c:ser>
          <c:idx val="4"/>
          <c:order val="4"/>
          <c:tx>
            <c:strRef>
              <c:f>'A param&amp;Cs test'!$O$9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test'!$P$16:$P$55</c:f>
              <c:numCache>
                <c:formatCode>0.000000000000000</c:formatCode>
                <c:ptCount val="40"/>
                <c:pt idx="0">
                  <c:v>4.2539481388421763</c:v>
                </c:pt>
                <c:pt idx="1">
                  <c:v>4.1017062963604953</c:v>
                </c:pt>
                <c:pt idx="2">
                  <c:v>4.054781840039599</c:v>
                </c:pt>
                <c:pt idx="3">
                  <c:v>4.0414171658374336</c:v>
                </c:pt>
                <c:pt idx="4">
                  <c:v>4.0357042999183541</c:v>
                </c:pt>
                <c:pt idx="5">
                  <c:v>4.0327245008090511</c:v>
                </c:pt>
                <c:pt idx="6">
                  <c:v>4.030969839234654</c:v>
                </c:pt>
                <c:pt idx="7">
                  <c:v>4.0298480453477055</c:v>
                </c:pt>
                <c:pt idx="8">
                  <c:v>4.0290867733953064</c:v>
                </c:pt>
                <c:pt idx="9">
                  <c:v>4.0285461831435079</c:v>
                </c:pt>
                <c:pt idx="10">
                  <c:v>4.0281483485879459</c:v>
                </c:pt>
                <c:pt idx="11">
                  <c:v>4.0278470022848065</c:v>
                </c:pt>
                <c:pt idx="12">
                  <c:v>4.0276132216736134</c:v>
                </c:pt>
                <c:pt idx="13">
                  <c:v>4.0274281954069657</c:v>
                </c:pt>
                <c:pt idx="14">
                  <c:v>4.027279229506231</c:v>
                </c:pt>
                <c:pt idx="15">
                  <c:v>4.027157518218317</c:v>
                </c:pt>
                <c:pt idx="16">
                  <c:v>4.0270567885674744</c:v>
                </c:pt>
                <c:pt idx="17">
                  <c:v>4.0269724768383739</c:v>
                </c:pt>
                <c:pt idx="18">
                  <c:v>4.0269011959098897</c:v>
                </c:pt>
                <c:pt idx="19">
                  <c:v>4.026840390409788</c:v>
                </c:pt>
                <c:pt idx="20">
                  <c:v>4.0267881030114623</c:v>
                </c:pt>
                <c:pt idx="21">
                  <c:v>4.0267428118543975</c:v>
                </c:pt>
                <c:pt idx="22">
                  <c:v>4.0267033238411862</c:v>
                </c:pt>
                <c:pt idx="23">
                  <c:v>4.0266686844443917</c:v>
                </c:pt>
                <c:pt idx="24">
                  <c:v>4.0266381320589133</c:v>
                </c:pt>
                <c:pt idx="25">
                  <c:v>4.0266110478867994</c:v>
                </c:pt>
                <c:pt idx="26">
                  <c:v>4.0265869263137866</c:v>
                </c:pt>
                <c:pt idx="27">
                  <c:v>4.0265653496420697</c:v>
                </c:pt>
                <c:pt idx="28">
                  <c:v>4.0265459720468471</c:v>
                </c:pt>
                <c:pt idx="29">
                  <c:v>4.0265285045889883</c:v>
                </c:pt>
                <c:pt idx="30">
                  <c:v>4.0265127042474091</c:v>
                </c:pt>
                <c:pt idx="31">
                  <c:v>4.0264983650666117</c:v>
                </c:pt>
                <c:pt idx="32">
                  <c:v>4.0264853123751294</c:v>
                </c:pt>
                <c:pt idx="33">
                  <c:v>4.0264733966869244</c:v>
                </c:pt>
                <c:pt idx="34">
                  <c:v>4.0264624898248442</c:v>
                </c:pt>
                <c:pt idx="35">
                  <c:v>4.0264524806705708</c:v>
                </c:pt>
                <c:pt idx="36">
                  <c:v>4.0264432735172804</c:v>
                </c:pt>
                <c:pt idx="37">
                  <c:v>4.0264347848677033</c:v>
                </c:pt>
                <c:pt idx="38">
                  <c:v>4.0264269418563572</c:v>
                </c:pt>
                <c:pt idx="39">
                  <c:v>4.0264196806036807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7-402B-8C77-CCBB10EAF713}"/>
            </c:ext>
          </c:extLst>
        </c:ser>
        <c:ser>
          <c:idx val="5"/>
          <c:order val="5"/>
          <c:tx>
            <c:strRef>
              <c:f>'A param&amp;Cs test'!$Q$9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test'!$R$16:$R$55</c:f>
              <c:numCache>
                <c:formatCode>0.000000000000000</c:formatCode>
                <c:ptCount val="40"/>
                <c:pt idx="0">
                  <c:v>4.1797217223450707</c:v>
                </c:pt>
                <c:pt idx="1">
                  <c:v>3.5945210656658935</c:v>
                </c:pt>
                <c:pt idx="2">
                  <c:v>3.5372748522034181</c:v>
                </c:pt>
                <c:pt idx="3">
                  <c:v>3.5163330604742429</c:v>
                </c:pt>
                <c:pt idx="4">
                  <c:v>3.5061609707281169</c:v>
                </c:pt>
                <c:pt idx="5">
                  <c:v>3.5004214634827253</c:v>
                </c:pt>
                <c:pt idx="6">
                  <c:v>3.4968574336161975</c:v>
                </c:pt>
                <c:pt idx="7">
                  <c:v>3.4944901109557378</c:v>
                </c:pt>
                <c:pt idx="8">
                  <c:v>3.4928366716081776</c:v>
                </c:pt>
                <c:pt idx="9">
                  <c:v>3.4916358803720815</c:v>
                </c:pt>
                <c:pt idx="10">
                  <c:v>3.4907361416782905</c:v>
                </c:pt>
                <c:pt idx="11">
                  <c:v>3.4900444795978149</c:v>
                </c:pt>
                <c:pt idx="12">
                  <c:v>3.4895012776043064</c:v>
                </c:pt>
                <c:pt idx="13">
                  <c:v>3.4890668560384253</c:v>
                </c:pt>
                <c:pt idx="14">
                  <c:v>3.488713971009556</c:v>
                </c:pt>
                <c:pt idx="15">
                  <c:v>3.4884234089244472</c:v>
                </c:pt>
                <c:pt idx="16">
                  <c:v>3.488181304304355</c:v>
                </c:pt>
                <c:pt idx="17">
                  <c:v>3.4879774448831959</c:v>
                </c:pt>
                <c:pt idx="18">
                  <c:v>3.4878041765401768</c:v>
                </c:pt>
                <c:pt idx="19">
                  <c:v>3.4876556681959379</c:v>
                </c:pt>
                <c:pt idx="20">
                  <c:v>3.4875274150543447</c:v>
                </c:pt>
                <c:pt idx="21">
                  <c:v>3.4874158933045933</c:v>
                </c:pt>
                <c:pt idx="22">
                  <c:v>3.4873183138042592</c:v>
                </c:pt>
                <c:pt idx="23">
                  <c:v>3.4872324442325962</c:v>
                </c:pt>
                <c:pt idx="24">
                  <c:v>3.4871564830552018</c:v>
                </c:pt>
                <c:pt idx="25">
                  <c:v>3.4870889622600139</c:v>
                </c:pt>
                <c:pt idx="26">
                  <c:v>3.4870286755675259</c:v>
                </c:pt>
                <c:pt idx="27">
                  <c:v>3.4869746250933602</c:v>
                </c:pt>
                <c:pt idx="28">
                  <c:v>3.4869259793743517</c:v>
                </c:pt>
                <c:pt idx="29">
                  <c:v>3.4868820409838612</c:v>
                </c:pt>
                <c:pt idx="30">
                  <c:v>3.4868422214777901</c:v>
                </c:pt>
                <c:pt idx="31">
                  <c:v>3.4868060215149654</c:v>
                </c:pt>
                <c:pt idx="32">
                  <c:v>3.4867730153669285</c:v>
                </c:pt>
                <c:pt idx="33">
                  <c:v>3.4867428380678049</c:v>
                </c:pt>
                <c:pt idx="34">
                  <c:v>3.4867151752075358</c:v>
                </c:pt>
                <c:pt idx="35">
                  <c:v>3.4866897549808584</c:v>
                </c:pt>
                <c:pt idx="36">
                  <c:v>3.4866663413063037</c:v>
                </c:pt>
                <c:pt idx="37">
                  <c:v>3.486644728443423</c:v>
                </c:pt>
                <c:pt idx="38">
                  <c:v>3.4866247364347558</c:v>
                </c:pt>
                <c:pt idx="39">
                  <c:v>3.4866062070225681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7-402B-8C77-CCBB10EAF713}"/>
            </c:ext>
          </c:extLst>
        </c:ser>
        <c:ser>
          <c:idx val="6"/>
          <c:order val="6"/>
          <c:tx>
            <c:strRef>
              <c:f>'A param&amp;Cs test'!$S$9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test'!$T$16:$T$55</c:f>
              <c:numCache>
                <c:formatCode>0.000000000000000</c:formatCode>
                <c:ptCount val="40"/>
                <c:pt idx="0">
                  <c:v>1.3045083782287152</c:v>
                </c:pt>
                <c:pt idx="1">
                  <c:v>1.2796422820431426</c:v>
                </c:pt>
                <c:pt idx="2">
                  <c:v>1.2671477616808504</c:v>
                </c:pt>
                <c:pt idx="3">
                  <c:v>1.2599347582564002</c:v>
                </c:pt>
                <c:pt idx="4">
                  <c:v>1.2553811924464062</c:v>
                </c:pt>
                <c:pt idx="5">
                  <c:v>1.252318595067953</c:v>
                </c:pt>
                <c:pt idx="6">
                  <c:v>1.2501585312763819</c:v>
                </c:pt>
                <c:pt idx="7">
                  <c:v>1.2485774273933714</c:v>
                </c:pt>
                <c:pt idx="8">
                  <c:v>1.2473850422686255</c:v>
                </c:pt>
                <c:pt idx="9">
                  <c:v>1.2464634506814214</c:v>
                </c:pt>
                <c:pt idx="10">
                  <c:v>1.2457363455625572</c:v>
                </c:pt>
                <c:pt idx="11">
                  <c:v>1.2451525541525594</c:v>
                </c:pt>
                <c:pt idx="12">
                  <c:v>1.2446767091652777</c:v>
                </c:pt>
                <c:pt idx="13">
                  <c:v>1.244283726659404</c:v>
                </c:pt>
                <c:pt idx="14">
                  <c:v>1.2439554142298412</c:v>
                </c:pt>
                <c:pt idx="15">
                  <c:v>1.2436783123444322</c:v>
                </c:pt>
                <c:pt idx="16">
                  <c:v>1.2434422936054119</c:v>
                </c:pt>
                <c:pt idx="17">
                  <c:v>1.243239616014769</c:v>
                </c:pt>
                <c:pt idx="18">
                  <c:v>1.2430642805579026</c:v>
                </c:pt>
                <c:pt idx="19">
                  <c:v>1.2429115792911745</c:v>
                </c:pt>
                <c:pt idx="20">
                  <c:v>1.2427777760480403</c:v>
                </c:pt>
                <c:pt idx="21">
                  <c:v>1.2426598754611362</c:v>
                </c:pt>
                <c:pt idx="22">
                  <c:v>1.2425554529168927</c:v>
                </c:pt>
                <c:pt idx="23">
                  <c:v>1.2424625291847455</c:v>
                </c:pt>
                <c:pt idx="24">
                  <c:v>1.2423794754423518</c:v>
                </c:pt>
                <c:pt idx="25">
                  <c:v>1.2423049414225744</c:v>
                </c:pt>
                <c:pt idx="26">
                  <c:v>1.2422378002554169</c:v>
                </c:pt>
                <c:pt idx="27">
                  <c:v>1.2421771054250499</c:v>
                </c:pt>
                <c:pt idx="28">
                  <c:v>1.242122057167915</c:v>
                </c:pt>
                <c:pt idx="29">
                  <c:v>1.2420719760354828</c:v>
                </c:pt>
                <c:pt idx="30">
                  <c:v>1.242026281858422</c:v>
                </c:pt>
                <c:pt idx="31">
                  <c:v>1.2419844767499555</c:v>
                </c:pt>
                <c:pt idx="32">
                  <c:v>1.2419461314551015</c:v>
                </c:pt>
                <c:pt idx="33">
                  <c:v>1.2419108745005403</c:v>
                </c:pt>
                <c:pt idx="34">
                  <c:v>1.2418783828085509</c:v>
                </c:pt>
                <c:pt idx="35">
                  <c:v>1.2418483745898925</c:v>
                </c:pt>
                <c:pt idx="36">
                  <c:v>1.2418206030455039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E7-402B-8C77-CCBB10EAF713}"/>
            </c:ext>
          </c:extLst>
        </c:ser>
        <c:ser>
          <c:idx val="7"/>
          <c:order val="7"/>
          <c:tx>
            <c:strRef>
              <c:f>'A param&amp;Cs test'!$U$9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test'!$V$16:$V$55</c:f>
              <c:numCache>
                <c:formatCode>0.000000000000000</c:formatCode>
                <c:ptCount val="40"/>
                <c:pt idx="0">
                  <c:v>4.2832544055147599</c:v>
                </c:pt>
                <c:pt idx="1">
                  <c:v>4.132210464064265</c:v>
                </c:pt>
                <c:pt idx="2">
                  <c:v>4.081221953074035</c:v>
                </c:pt>
                <c:pt idx="3">
                  <c:v>4.0670315875489571</c:v>
                </c:pt>
                <c:pt idx="4">
                  <c:v>4.0610093527112179</c:v>
                </c:pt>
                <c:pt idx="5">
                  <c:v>4.0578798875659459</c:v>
                </c:pt>
                <c:pt idx="6">
                  <c:v>4.056041410073548</c:v>
                </c:pt>
                <c:pt idx="7">
                  <c:v>4.0548679401580952</c:v>
                </c:pt>
                <c:pt idx="8">
                  <c:v>4.0540725540893483</c:v>
                </c:pt>
                <c:pt idx="9">
                  <c:v>4.0535082642394702</c:v>
                </c:pt>
                <c:pt idx="10">
                  <c:v>4.0530932952517471</c:v>
                </c:pt>
                <c:pt idx="11">
                  <c:v>4.0527791534016941</c:v>
                </c:pt>
                <c:pt idx="12">
                  <c:v>4.0525355774640097</c:v>
                </c:pt>
                <c:pt idx="13">
                  <c:v>4.052342879456921</c:v>
                </c:pt>
                <c:pt idx="14">
                  <c:v>4.0521877969602436</c:v>
                </c:pt>
                <c:pt idx="15">
                  <c:v>4.0520611285364811</c:v>
                </c:pt>
                <c:pt idx="16">
                  <c:v>4.0519563264499787</c:v>
                </c:pt>
                <c:pt idx="17">
                  <c:v>4.0518686276583047</c:v>
                </c:pt>
                <c:pt idx="18">
                  <c:v>4.0517945001033198</c:v>
                </c:pt>
                <c:pt idx="19">
                  <c:v>4.0517312791013005</c:v>
                </c:pt>
                <c:pt idx="20">
                  <c:v>4.0516769238888912</c:v>
                </c:pt>
                <c:pt idx="21">
                  <c:v>4.0516298498101833</c:v>
                </c:pt>
                <c:pt idx="22">
                  <c:v>4.0515888113391831</c:v>
                </c:pt>
                <c:pt idx="23">
                  <c:v>4.0515528186551748</c:v>
                </c:pt>
                <c:pt idx="24">
                  <c:v>4.0515210767580427</c:v>
                </c:pt>
                <c:pt idx="25">
                  <c:v>4.0514929412498155</c:v>
                </c:pt>
                <c:pt idx="26">
                  <c:v>4.0514678856262805</c:v>
                </c:pt>
                <c:pt idx="27">
                  <c:v>4.0514454760240497</c:v>
                </c:pt>
                <c:pt idx="28">
                  <c:v>4.0514253524089412</c:v>
                </c:pt>
                <c:pt idx="29">
                  <c:v>4.0514072140326647</c:v>
                </c:pt>
                <c:pt idx="30">
                  <c:v>4.0513908079822514</c:v>
                </c:pt>
                <c:pt idx="31">
                  <c:v>4.0513759203866044</c:v>
                </c:pt>
                <c:pt idx="32">
                  <c:v>4.0513623694238134</c:v>
                </c:pt>
                <c:pt idx="33">
                  <c:v>4.0513499997192426</c:v>
                </c:pt>
                <c:pt idx="34">
                  <c:v>4.051338677838082</c:v>
                </c:pt>
                <c:pt idx="35">
                  <c:v>4.0513282886117779</c:v>
                </c:pt>
                <c:pt idx="36">
                  <c:v>4.0513187323447397</c:v>
                </c:pt>
                <c:pt idx="37">
                  <c:v>4.0513099223238456</c:v>
                </c:pt>
                <c:pt idx="38">
                  <c:v>4.0513017827784452</c:v>
                </c:pt>
                <c:pt idx="39">
                  <c:v>4.0512942472821507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E7-402B-8C77-CCBB10EA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9695"/>
        <c:axId val="963490175"/>
      </c:scatterChart>
      <c:valAx>
        <c:axId val="963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0175"/>
        <c:crosses val="autoZero"/>
        <c:crossBetween val="midCat"/>
      </c:valAx>
      <c:valAx>
        <c:axId val="963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test'!$W$19:$W$33</c:f>
              <c:numCache>
                <c:formatCode>0.000000000000000</c:formatCode>
                <c:ptCount val="15"/>
                <c:pt idx="0">
                  <c:v>24312.104535570514</c:v>
                </c:pt>
                <c:pt idx="1">
                  <c:v>26907.862031940756</c:v>
                </c:pt>
                <c:pt idx="2">
                  <c:v>28298.535890089068</c:v>
                </c:pt>
                <c:pt idx="3">
                  <c:v>29130.636274493794</c:v>
                </c:pt>
                <c:pt idx="4">
                  <c:v>29668.058167626688</c:v>
                </c:pt>
                <c:pt idx="5">
                  <c:v>30035.25889720966</c:v>
                </c:pt>
                <c:pt idx="6">
                  <c:v>30297.255891586887</c:v>
                </c:pt>
                <c:pt idx="7">
                  <c:v>30490.729136006303</c:v>
                </c:pt>
                <c:pt idx="8">
                  <c:v>30637.654989500981</c:v>
                </c:pt>
                <c:pt idx="9">
                  <c:v>30751.854306722118</c:v>
                </c:pt>
                <c:pt idx="10">
                  <c:v>30842.373264730963</c:v>
                </c:pt>
                <c:pt idx="11">
                  <c:v>30915.33474572538</c:v>
                </c:pt>
                <c:pt idx="12">
                  <c:v>30975.003051599422</c:v>
                </c:pt>
                <c:pt idx="13">
                  <c:v>31024.422106335605</c:v>
                </c:pt>
                <c:pt idx="14">
                  <c:v>31065.811838539405</c:v>
                </c:pt>
              </c:numCache>
            </c:numRef>
          </c:xVal>
          <c:yVal>
            <c:numRef>
              <c:f>'A param&amp;Cs test'!$AH$19:$AH$33</c:f>
              <c:numCache>
                <c:formatCode>General</c:formatCode>
                <c:ptCount val="15"/>
                <c:pt idx="0">
                  <c:v>24317.15005</c:v>
                </c:pt>
                <c:pt idx="1">
                  <c:v>26910.66275</c:v>
                </c:pt>
                <c:pt idx="2">
                  <c:v>28300.228749999998</c:v>
                </c:pt>
                <c:pt idx="3">
                  <c:v>29131.730039999999</c:v>
                </c:pt>
                <c:pt idx="4">
                  <c:v>29668.803360000002</c:v>
                </c:pt>
                <c:pt idx="5">
                  <c:v>30035.788359999999</c:v>
                </c:pt>
                <c:pt idx="6">
                  <c:v>30297.645100000002</c:v>
                </c:pt>
                <c:pt idx="7">
                  <c:v>30491.02346</c:v>
                </c:pt>
                <c:pt idx="8">
                  <c:v>30637.88276</c:v>
                </c:pt>
                <c:pt idx="9">
                  <c:v>30752.03412</c:v>
                </c:pt>
                <c:pt idx="10">
                  <c:v>30842.517749999999</c:v>
                </c:pt>
                <c:pt idx="11">
                  <c:v>30915.45262</c:v>
                </c:pt>
                <c:pt idx="12">
                  <c:v>30975.100340000001</c:v>
                </c:pt>
                <c:pt idx="13">
                  <c:v>31024.503550000001</c:v>
                </c:pt>
                <c:pt idx="14">
                  <c:v>31065.880560000001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1-4566-A980-63B84D482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92240"/>
        <c:axId val="309892720"/>
      </c:scatterChart>
      <c:valAx>
        <c:axId val="3098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720"/>
        <c:crosses val="autoZero"/>
        <c:crossBetween val="midCat"/>
      </c:valAx>
      <c:valAx>
        <c:axId val="309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8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test'!$C$24:$C$49</c:f>
              <c:numCache>
                <c:formatCode>0.000000000000000</c:formatCode>
                <c:ptCount val="26"/>
                <c:pt idx="0">
                  <c:v>3.1330593212975799</c:v>
                </c:pt>
                <c:pt idx="1">
                  <c:v>3.1328202156571709</c:v>
                </c:pt>
                <c:pt idx="2">
                  <c:v>3.1326350599069084</c:v>
                </c:pt>
                <c:pt idx="3">
                  <c:v>3.1324887438743794</c:v>
                </c:pt>
                <c:pt idx="4">
                  <c:v>3.1323711053621874</c:v>
                </c:pt>
                <c:pt idx="5">
                  <c:v>3.1322751041880323</c:v>
                </c:pt>
                <c:pt idx="6">
                  <c:v>3.1321957369790212</c:v>
                </c:pt>
                <c:pt idx="7">
                  <c:v>3.1321293684075648</c:v>
                </c:pt>
                <c:pt idx="8">
                  <c:v>3.1320733053993877</c:v>
                </c:pt>
                <c:pt idx="9">
                  <c:v>3.1320255181637755</c:v>
                </c:pt>
                <c:pt idx="10">
                  <c:v>3.131984453551901</c:v>
                </c:pt>
                <c:pt idx="11">
                  <c:v>3.1319489067494715</c:v>
                </c:pt>
                <c:pt idx="12">
                  <c:v>3.1319179310043594</c:v>
                </c:pt>
                <c:pt idx="13">
                  <c:v>3.1318907745273492</c:v>
                </c:pt>
                <c:pt idx="14">
                  <c:v>3.1318668340761739</c:v>
                </c:pt>
                <c:pt idx="15">
                  <c:v>3.1318456209198473</c:v>
                </c:pt>
                <c:pt idx="16">
                  <c:v>3.1318267358922185</c:v>
                </c:pt>
                <c:pt idx="17">
                  <c:v>3.1318098502408809</c:v>
                </c:pt>
                <c:pt idx="18">
                  <c:v>3.1317946912540293</c:v>
                </c:pt>
                <c:pt idx="19">
                  <c:v>3.131781031228055</c:v>
                </c:pt>
                <c:pt idx="20">
                  <c:v>3.1317686788153551</c:v>
                </c:pt>
                <c:pt idx="21">
                  <c:v>3.131757472221171</c:v>
                </c:pt>
                <c:pt idx="22">
                  <c:v>3.1317472739755345</c:v>
                </c:pt>
                <c:pt idx="23">
                  <c:v>3.1317379666350149</c:v>
                </c:pt>
                <c:pt idx="24">
                  <c:v>3.1317294492697485</c:v>
                </c:pt>
                <c:pt idx="25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917-87CB-86C7BCA52A18}"/>
            </c:ext>
          </c:extLst>
        </c:ser>
        <c:ser>
          <c:idx val="1"/>
          <c:order val="1"/>
          <c:tx>
            <c:v>WBEPM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test'!$M$24:$M$49</c:f>
              <c:numCache>
                <c:formatCode>0.000000000000000</c:formatCode>
                <c:ptCount val="26"/>
                <c:pt idx="0">
                  <c:v>3.1327316999999999</c:v>
                </c:pt>
                <c:pt idx="1">
                  <c:v>3.1325020000000001</c:v>
                </c:pt>
                <c:pt idx="2">
                  <c:v>3.1323386000000002</c:v>
                </c:pt>
                <c:pt idx="3">
                  <c:v>3.132206</c:v>
                </c:pt>
                <c:pt idx="4">
                  <c:v>3.1321135</c:v>
                </c:pt>
                <c:pt idx="5">
                  <c:v>3.1320465999999998</c:v>
                </c:pt>
                <c:pt idx="6">
                  <c:v>3.1320025</c:v>
                </c:pt>
                <c:pt idx="7">
                  <c:v>3.1319851000000001</c:v>
                </c:pt>
                <c:pt idx="8">
                  <c:v>3.1319791000000001</c:v>
                </c:pt>
                <c:pt idx="9">
                  <c:v>3.1319750000000002</c:v>
                </c:pt>
                <c:pt idx="10">
                  <c:v>3.1320125999999999</c:v>
                </c:pt>
                <c:pt idx="11">
                  <c:v>3.1320331000000001</c:v>
                </c:pt>
                <c:pt idx="12">
                  <c:v>3.1320833000000001</c:v>
                </c:pt>
                <c:pt idx="13">
                  <c:v>3.1321338999999999</c:v>
                </c:pt>
                <c:pt idx="14">
                  <c:v>3.1322028</c:v>
                </c:pt>
                <c:pt idx="15">
                  <c:v>3.1322695</c:v>
                </c:pt>
                <c:pt idx="16">
                  <c:v>3.1323709000000002</c:v>
                </c:pt>
                <c:pt idx="17">
                  <c:v>3.1324570999999999</c:v>
                </c:pt>
                <c:pt idx="18">
                  <c:v>3.1325755000000002</c:v>
                </c:pt>
                <c:pt idx="19">
                  <c:v>3.1326711999999999</c:v>
                </c:pt>
                <c:pt idx="20">
                  <c:v>3.13279</c:v>
                </c:pt>
                <c:pt idx="21">
                  <c:v>3.1329419000000001</c:v>
                </c:pt>
                <c:pt idx="22">
                  <c:v>3.1330922000000001</c:v>
                </c:pt>
                <c:pt idx="23">
                  <c:v>3.1332654999999998</c:v>
                </c:pt>
                <c:pt idx="24">
                  <c:v>3.1334379999999999</c:v>
                </c:pt>
                <c:pt idx="25">
                  <c:v>3.1336276000000001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B-4917-87CB-86C7BCA52A18}"/>
            </c:ext>
          </c:extLst>
        </c:ser>
        <c:ser>
          <c:idx val="2"/>
          <c:order val="2"/>
          <c:tx>
            <c:v>MARTIN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test'!$N$24:$N$49</c:f>
              <c:numCache>
                <c:formatCode>0.000000000000000</c:formatCode>
                <c:ptCount val="26"/>
                <c:pt idx="0">
                  <c:v>3.1327422999999999</c:v>
                </c:pt>
                <c:pt idx="1">
                  <c:v>3.1324684</c:v>
                </c:pt>
                <c:pt idx="2">
                  <c:v>3.1322673999999999</c:v>
                </c:pt>
                <c:pt idx="3">
                  <c:v>3.1321131000000002</c:v>
                </c:pt>
                <c:pt idx="4">
                  <c:v>3.1319908000000001</c:v>
                </c:pt>
                <c:pt idx="5">
                  <c:v>3.1318915999999999</c:v>
                </c:pt>
                <c:pt idx="6">
                  <c:v>3.1318095000000001</c:v>
                </c:pt>
                <c:pt idx="7">
                  <c:v>3.1317409</c:v>
                </c:pt>
                <c:pt idx="8">
                  <c:v>3.1316823999999999</c:v>
                </c:pt>
                <c:pt idx="9">
                  <c:v>3.1316323000000001</c:v>
                </c:pt>
                <c:pt idx="10">
                  <c:v>3.1315890999999998</c:v>
                </c:pt>
                <c:pt idx="11">
                  <c:v>3.1315515</c:v>
                </c:pt>
                <c:pt idx="12">
                  <c:v>3.1315186000000002</c:v>
                </c:pt>
                <c:pt idx="13">
                  <c:v>3.1314896000000001</c:v>
                </c:pt>
                <c:pt idx="14">
                  <c:v>3.1314639</c:v>
                </c:pt>
                <c:pt idx="15">
                  <c:v>3.1314410000000001</c:v>
                </c:pt>
                <c:pt idx="16">
                  <c:v>3.1314204999999999</c:v>
                </c:pt>
                <c:pt idx="17">
                  <c:v>3.1314055000000001</c:v>
                </c:pt>
                <c:pt idx="18">
                  <c:v>3.1313856000000002</c:v>
                </c:pt>
                <c:pt idx="19">
                  <c:v>3.1313707000000002</c:v>
                </c:pt>
                <c:pt idx="20">
                  <c:v>3.1313570999999998</c:v>
                </c:pt>
                <c:pt idx="21">
                  <c:v>3.1313447999999999</c:v>
                </c:pt>
                <c:pt idx="22">
                  <c:v>3.1313335000000002</c:v>
                </c:pt>
                <c:pt idx="23">
                  <c:v>3.1313232000000002</c:v>
                </c:pt>
                <c:pt idx="24">
                  <c:v>3.1313137000000002</c:v>
                </c:pt>
                <c:pt idx="25">
                  <c:v>3.1313051000000001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4917-87CB-86C7BCA52A18}"/>
            </c:ext>
          </c:extLst>
        </c:ser>
        <c:ser>
          <c:idx val="3"/>
          <c:order val="3"/>
          <c:tx>
            <c:strRef>
              <c:f>'Rb test'!$O$10</c:f>
              <c:strCache>
                <c:ptCount val="1"/>
                <c:pt idx="0">
                  <c:v>2011 Markus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test'!$O$24:$O$49</c:f>
              <c:numCache>
                <c:formatCode>0.000000000000000</c:formatCode>
                <c:ptCount val="26"/>
                <c:pt idx="5">
                  <c:v>3.1318907999999999</c:v>
                </c:pt>
                <c:pt idx="6">
                  <c:v>3.1318082999999999</c:v>
                </c:pt>
                <c:pt idx="7">
                  <c:v>3.1317404999999998</c:v>
                </c:pt>
                <c:pt idx="8">
                  <c:v>3.1316818999999998</c:v>
                </c:pt>
                <c:pt idx="9">
                  <c:v>3.1316328000000002</c:v>
                </c:pt>
                <c:pt idx="10">
                  <c:v>3.1315895999999999</c:v>
                </c:pt>
                <c:pt idx="11">
                  <c:v>3.1315540999999998</c:v>
                </c:pt>
                <c:pt idx="12">
                  <c:v>3.1315210000000002</c:v>
                </c:pt>
                <c:pt idx="13">
                  <c:v>3.1314959999999998</c:v>
                </c:pt>
                <c:pt idx="14">
                  <c:v>3.1314690000000001</c:v>
                </c:pt>
                <c:pt idx="15">
                  <c:v>3.1314479999999998</c:v>
                </c:pt>
                <c:pt idx="16">
                  <c:v>3.1314299999999999</c:v>
                </c:pt>
                <c:pt idx="17">
                  <c:v>3.1314120000000001</c:v>
                </c:pt>
                <c:pt idx="18">
                  <c:v>3.1313949999999999</c:v>
                </c:pt>
                <c:pt idx="19">
                  <c:v>3.1313800000000001</c:v>
                </c:pt>
                <c:pt idx="20">
                  <c:v>3.1313650000000002</c:v>
                </c:pt>
                <c:pt idx="21">
                  <c:v>3.1313580000000001</c:v>
                </c:pt>
                <c:pt idx="22">
                  <c:v>3.1313447000000001</c:v>
                </c:pt>
                <c:pt idx="23">
                  <c:v>3.1313420000000001</c:v>
                </c:pt>
                <c:pt idx="24">
                  <c:v>3.1313300000000002</c:v>
                </c:pt>
                <c:pt idx="25">
                  <c:v>3.131319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B-4917-87CB-86C7BCA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7056"/>
        <c:axId val="519917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trial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test'!$F$24:$F$49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3.13265932129758</c:v>
                      </c:pt>
                      <c:pt idx="1">
                        <c:v>3.132420215657171</c:v>
                      </c:pt>
                      <c:pt idx="2">
                        <c:v>3.1322350599069084</c:v>
                      </c:pt>
                      <c:pt idx="3">
                        <c:v>3.1320887438743794</c:v>
                      </c:pt>
                      <c:pt idx="4">
                        <c:v>3.1319711053621875</c:v>
                      </c:pt>
                      <c:pt idx="5">
                        <c:v>3.1318751041880324</c:v>
                      </c:pt>
                      <c:pt idx="6">
                        <c:v>3.1317957369790212</c:v>
                      </c:pt>
                      <c:pt idx="7">
                        <c:v>3.1317293684075649</c:v>
                      </c:pt>
                      <c:pt idx="8">
                        <c:v>3.1316733053993877</c:v>
                      </c:pt>
                      <c:pt idx="9">
                        <c:v>3.1316255181637755</c:v>
                      </c:pt>
                      <c:pt idx="10">
                        <c:v>3.1315844535519011</c:v>
                      </c:pt>
                      <c:pt idx="11">
                        <c:v>3.1315489067494715</c:v>
                      </c:pt>
                      <c:pt idx="12">
                        <c:v>3.1315179310043595</c:v>
                      </c:pt>
                      <c:pt idx="13">
                        <c:v>3.1314907745273493</c:v>
                      </c:pt>
                      <c:pt idx="14">
                        <c:v>3.131466834076174</c:v>
                      </c:pt>
                      <c:pt idx="15">
                        <c:v>3.1314456209198474</c:v>
                      </c:pt>
                      <c:pt idx="16">
                        <c:v>3.1314267358922185</c:v>
                      </c:pt>
                      <c:pt idx="17">
                        <c:v>3.1314098502408809</c:v>
                      </c:pt>
                      <c:pt idx="18">
                        <c:v>3.1313946912540294</c:v>
                      </c:pt>
                      <c:pt idx="19">
                        <c:v>3.131381031228055</c:v>
                      </c:pt>
                      <c:pt idx="20">
                        <c:v>3.1313686788153552</c:v>
                      </c:pt>
                      <c:pt idx="21">
                        <c:v>3.131357472221171</c:v>
                      </c:pt>
                      <c:pt idx="22">
                        <c:v>3.1313472739755346</c:v>
                      </c:pt>
                      <c:pt idx="23">
                        <c:v>3.131337966635015</c:v>
                      </c:pt>
                      <c:pt idx="24">
                        <c:v>3.1313294492697485</c:v>
                      </c:pt>
                      <c:pt idx="25">
                        <c:v>3.1313216349773461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9B-4917-87CB-86C7BCA52A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A=1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test'!$I$24:$I$49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3.1274417669564034</c:v>
                      </c:pt>
                      <c:pt idx="1">
                        <c:v>3.1272030622366653</c:v>
                      </c:pt>
                      <c:pt idx="2">
                        <c:v>3.1270181727172339</c:v>
                      </c:pt>
                      <c:pt idx="3">
                        <c:v>3.1268720577442828</c:v>
                      </c:pt>
                      <c:pt idx="4">
                        <c:v>3.1267545632040967</c:v>
                      </c:pt>
                      <c:pt idx="5">
                        <c:v>3.1266586737663022</c:v>
                      </c:pt>
                      <c:pt idx="6">
                        <c:v>3.1265793918118305</c:v>
                      </c:pt>
                      <c:pt idx="7">
                        <c:v>3.1265130917483255</c:v>
                      </c:pt>
                      <c:pt idx="8">
                        <c:v>3.126457082553955</c:v>
                      </c:pt>
                      <c:pt idx="9">
                        <c:v>3.1264093386290881</c:v>
                      </c:pt>
                      <c:pt idx="10">
                        <c:v>3.1263683108626168</c:v>
                      </c:pt>
                      <c:pt idx="11">
                        <c:v>3.1263327929983973</c:v>
                      </c:pt>
                      <c:pt idx="12">
                        <c:v>3.1263018477625408</c:v>
                      </c:pt>
                      <c:pt idx="13">
                        <c:v>3.1262747117799883</c:v>
                      </c:pt>
                      <c:pt idx="14">
                        <c:v>3.1262507884217001</c:v>
                      </c:pt>
                      <c:pt idx="15">
                        <c:v>3.1262295901462416</c:v>
                      </c:pt>
                      <c:pt idx="16">
                        <c:v>3.1262107189815787</c:v>
                      </c:pt>
                      <c:pt idx="17">
                        <c:v>3.1261938444464299</c:v>
                      </c:pt>
                      <c:pt idx="18">
                        <c:v>3.1261786946670611</c:v>
                      </c:pt>
                      <c:pt idx="19">
                        <c:v>3.1261650427985472</c:v>
                      </c:pt>
                      <c:pt idx="20">
                        <c:v>3.1261526977916496</c:v>
                      </c:pt>
                      <c:pt idx="21">
                        <c:v>3.1261414973712043</c:v>
                      </c:pt>
                      <c:pt idx="22">
                        <c:v>3.1261313046081369</c:v>
                      </c:pt>
                      <c:pt idx="23">
                        <c:v>3.1261220020821483</c:v>
                      </c:pt>
                      <c:pt idx="24">
                        <c:v>3.1261134894403284</c:v>
                      </c:pt>
                      <c:pt idx="25">
                        <c:v>3.1261056789157493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9B-4917-87CB-86C7BCA52A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A=0.0001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test'!$K$24:$K$49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3.1330591730079984</c:v>
                      </c:pt>
                      <c:pt idx="1">
                        <c:v>3.1328200674068736</c:v>
                      </c:pt>
                      <c:pt idx="2">
                        <c:v>3.1326349116902179</c:v>
                      </c:pt>
                      <c:pt idx="3">
                        <c:v>3.1324885956198791</c:v>
                      </c:pt>
                      <c:pt idx="4">
                        <c:v>3.1323709571307905</c:v>
                      </c:pt>
                      <c:pt idx="5">
                        <c:v>3.1322749559362801</c:v>
                      </c:pt>
                      <c:pt idx="6">
                        <c:v>3.1321955887342057</c:v>
                      </c:pt>
                      <c:pt idx="7">
                        <c:v>3.1321292201872595</c:v>
                      </c:pt>
                      <c:pt idx="8">
                        <c:v>3.1320731571830187</c:v>
                      </c:pt>
                      <c:pt idx="9">
                        <c:v>3.1320253699383898</c:v>
                      </c:pt>
                      <c:pt idx="10">
                        <c:v>3.1319843053260179</c:v>
                      </c:pt>
                      <c:pt idx="11">
                        <c:v>3.1319487585135981</c:v>
                      </c:pt>
                      <c:pt idx="12">
                        <c:v>3.1319177827625175</c:v>
                      </c:pt>
                      <c:pt idx="13">
                        <c:v>3.1318906262891133</c:v>
                      </c:pt>
                      <c:pt idx="14">
                        <c:v>3.1318666858374939</c:v>
                      </c:pt>
                      <c:pt idx="15">
                        <c:v>3.1318454726772593</c:v>
                      </c:pt>
                      <c:pt idx="16">
                        <c:v>3.1318265876478257</c:v>
                      </c:pt>
                      <c:pt idx="17">
                        <c:v>3.1318097020049578</c:v>
                      </c:pt>
                      <c:pt idx="18">
                        <c:v>3.131794543008688</c:v>
                      </c:pt>
                      <c:pt idx="19">
                        <c:v>3.1317808829977345</c:v>
                      </c:pt>
                      <c:pt idx="20">
                        <c:v>3.1317685305752292</c:v>
                      </c:pt>
                      <c:pt idx="21">
                        <c:v>3.1317573240222636</c:v>
                      </c:pt>
                      <c:pt idx="22">
                        <c:v>3.1317471257639014</c:v>
                      </c:pt>
                      <c:pt idx="23">
                        <c:v>3.1317378183876059</c:v>
                      </c:pt>
                      <c:pt idx="24">
                        <c:v>3.1317293010648228</c:v>
                      </c:pt>
                      <c:pt idx="25">
                        <c:v>3.1317214868033787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9B-4917-87CB-86C7BCA52A18}"/>
                  </c:ext>
                </c:extLst>
              </c15:ser>
            </c15:filteredScatterSeries>
          </c:ext>
        </c:extLst>
      </c:scatterChart>
      <c:valAx>
        <c:axId val="51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536"/>
        <c:crosses val="autoZero"/>
        <c:crossBetween val="midCat"/>
      </c:valAx>
      <c:valAx>
        <c:axId val="51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'Sr test'!$C$13:$C$66</c:f>
              <c:numCache>
                <c:formatCode>0.000000000000000</c:formatCode>
                <c:ptCount val="54"/>
                <c:pt idx="0">
                  <c:v>0.94422183724322883</c:v>
                </c:pt>
                <c:pt idx="1">
                  <c:v>1.8533183465606127</c:v>
                </c:pt>
                <c:pt idx="2">
                  <c:v>2.6163439369837307</c:v>
                </c:pt>
                <c:pt idx="3">
                  <c:v>2.8930450862296029</c:v>
                </c:pt>
                <c:pt idx="4">
                  <c:v>2.8936234999364081</c:v>
                </c:pt>
                <c:pt idx="5">
                  <c:v>2.813728796924813</c:v>
                </c:pt>
                <c:pt idx="6">
                  <c:v>2.7936768628376836</c:v>
                </c:pt>
                <c:pt idx="7">
                  <c:v>2.7853120627944277</c:v>
                </c:pt>
                <c:pt idx="8">
                  <c:v>2.7809214957173358</c:v>
                </c:pt>
                <c:pt idx="9">
                  <c:v>2.7783127167561856</c:v>
                </c:pt>
                <c:pt idx="10">
                  <c:v>2.7766308621469751</c:v>
                </c:pt>
                <c:pt idx="11">
                  <c:v>2.7754812245266471</c:v>
                </c:pt>
                <c:pt idx="12">
                  <c:v>2.7746597862631042</c:v>
                </c:pt>
                <c:pt idx="13">
                  <c:v>2.7740520586478024</c:v>
                </c:pt>
                <c:pt idx="14">
                  <c:v>2.7735896113729428</c:v>
                </c:pt>
                <c:pt idx="15">
                  <c:v>2.773229440396106</c:v>
                </c:pt>
                <c:pt idx="16">
                  <c:v>2.7729433913308039</c:v>
                </c:pt>
                <c:pt idx="17">
                  <c:v>2.772712392189467</c:v>
                </c:pt>
                <c:pt idx="18">
                  <c:v>2.7725231447460565</c:v>
                </c:pt>
                <c:pt idx="19">
                  <c:v>2.7723661437998786</c:v>
                </c:pt>
                <c:pt idx="20">
                  <c:v>2.7722344468397182</c:v>
                </c:pt>
                <c:pt idx="21">
                  <c:v>2.7721228868968204</c:v>
                </c:pt>
                <c:pt idx="22">
                  <c:v>2.7720275529664136</c:v>
                </c:pt>
                <c:pt idx="23">
                  <c:v>2.7719454407457924</c:v>
                </c:pt>
                <c:pt idx="24">
                  <c:v>2.7718742110130741</c:v>
                </c:pt>
                <c:pt idx="25">
                  <c:v>2.7718120204933996</c:v>
                </c:pt>
                <c:pt idx="26">
                  <c:v>2.7717574005703653</c:v>
                </c:pt>
                <c:pt idx="27">
                  <c:v>2.771709169422369</c:v>
                </c:pt>
                <c:pt idx="28">
                  <c:v>2.7716663674681357</c:v>
                </c:pt>
                <c:pt idx="29">
                  <c:v>2.7716282088903839</c:v>
                </c:pt>
                <c:pt idx="30">
                  <c:v>2.7715940449696816</c:v>
                </c:pt>
                <c:pt idx="31">
                  <c:v>2.771563336622151</c:v>
                </c:pt>
                <c:pt idx="32">
                  <c:v>2.7715356328258984</c:v>
                </c:pt>
                <c:pt idx="33">
                  <c:v>2.771510553791618</c:v>
                </c:pt>
                <c:pt idx="34">
                  <c:v>2.7714877779505613</c:v>
                </c:pt>
                <c:pt idx="35">
                  <c:v>2.7714670315469334</c:v>
                </c:pt>
                <c:pt idx="36">
                  <c:v>2.771448080337052</c:v>
                </c:pt>
                <c:pt idx="37">
                  <c:v>2.7714307229171951</c:v>
                </c:pt>
                <c:pt idx="38">
                  <c:v>2.7714147853634543</c:v>
                </c:pt>
                <c:pt idx="39">
                  <c:v>2.7714001168901277</c:v>
                </c:pt>
                <c:pt idx="40">
                  <c:v>2.7713865862011602</c:v>
                </c:pt>
                <c:pt idx="41">
                  <c:v>2.7713740785501457</c:v>
                </c:pt>
                <c:pt idx="42">
                  <c:v>2.7713624932959107</c:v>
                </c:pt>
                <c:pt idx="43">
                  <c:v>2.7713517419075586</c:v>
                </c:pt>
                <c:pt idx="44">
                  <c:v>2.7713417462121228</c:v>
                </c:pt>
                <c:pt idx="45">
                  <c:v>2.7713324369812753</c:v>
                </c:pt>
                <c:pt idx="46">
                  <c:v>2.7713237527605514</c:v>
                </c:pt>
                <c:pt idx="47">
                  <c:v>2.771315638813789</c:v>
                </c:pt>
                <c:pt idx="48">
                  <c:v>2.7713080462578077</c:v>
                </c:pt>
                <c:pt idx="49">
                  <c:v>2.7713009313393684</c:v>
                </c:pt>
                <c:pt idx="50">
                  <c:v>2.7712942548227062</c:v>
                </c:pt>
                <c:pt idx="51">
                  <c:v>2.7712879814082712</c:v>
                </c:pt>
                <c:pt idx="52">
                  <c:v>2.7712820792769861</c:v>
                </c:pt>
                <c:pt idx="53">
                  <c:v>2.7712765197062907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222-BC65-DDB84C6D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39568"/>
        <c:axId val="488241968"/>
      </c:scatterChart>
      <c:valAx>
        <c:axId val="4882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41968"/>
        <c:crosses val="autoZero"/>
        <c:crossBetween val="midCat"/>
      </c:valAx>
      <c:valAx>
        <c:axId val="488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level of 3D3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perturber'!$D$7:$D$23</c:f>
              <c:numCache>
                <c:formatCode>General</c:formatCode>
                <c:ptCount val="17"/>
                <c:pt idx="0">
                  <c:v>18319.260999999999</c:v>
                </c:pt>
                <c:pt idx="1">
                  <c:v>35045.019</c:v>
                </c:pt>
                <c:pt idx="2">
                  <c:v>39703.108999999997</c:v>
                </c:pt>
                <c:pt idx="3">
                  <c:v>41874.858999999997</c:v>
                </c:pt>
                <c:pt idx="4">
                  <c:v>43074.728000000003</c:v>
                </c:pt>
                <c:pt idx="5">
                  <c:v>43804.89</c:v>
                </c:pt>
                <c:pt idx="6">
                  <c:v>44286.91</c:v>
                </c:pt>
                <c:pt idx="7">
                  <c:v>0</c:v>
                </c:pt>
                <c:pt idx="8">
                  <c:v>44865.22</c:v>
                </c:pt>
                <c:pt idx="9">
                  <c:v>45043.79</c:v>
                </c:pt>
                <c:pt idx="10">
                  <c:v>45180.44</c:v>
                </c:pt>
                <c:pt idx="11">
                  <c:v>45286.53</c:v>
                </c:pt>
                <c:pt idx="12">
                  <c:v>45370.76</c:v>
                </c:pt>
                <c:pt idx="13">
                  <c:v>45439.08</c:v>
                </c:pt>
                <c:pt idx="14">
                  <c:v>45495.02</c:v>
                </c:pt>
                <c:pt idx="15">
                  <c:v>45542.3</c:v>
                </c:pt>
                <c:pt idx="16">
                  <c:v>45582.36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980-9B28-497A27E2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2559"/>
        <c:axId val="1941233519"/>
      </c:scatterChart>
      <c:valAx>
        <c:axId val="19412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3519"/>
        <c:crosses val="autoZero"/>
        <c:crossBetween val="midCat"/>
      </c:valAx>
      <c:valAx>
        <c:axId val="1941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 use Cs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perturber'!$H$7:$H$23</c:f>
              <c:numCache>
                <c:formatCode>0.00E+00</c:formatCode>
                <c:ptCount val="17"/>
                <c:pt idx="0">
                  <c:v>3.2177504262867007</c:v>
                </c:pt>
                <c:pt idx="1">
                  <c:v>3.7542126176762163</c:v>
                </c:pt>
                <c:pt idx="2">
                  <c:v>4.353016270678939</c:v>
                </c:pt>
                <c:pt idx="3">
                  <c:v>4.9592919015196895</c:v>
                </c:pt>
                <c:pt idx="4">
                  <c:v>5.5682963507758814</c:v>
                </c:pt>
                <c:pt idx="5">
                  <c:v>6.1817063491767463</c:v>
                </c:pt>
                <c:pt idx="6">
                  <c:v>6.7953515228823651</c:v>
                </c:pt>
                <c:pt idx="8">
                  <c:v>8.020546142591968</c:v>
                </c:pt>
                <c:pt idx="9">
                  <c:v>8.6389116459300794</c:v>
                </c:pt>
                <c:pt idx="10">
                  <c:v>9.2590869664018172</c:v>
                </c:pt>
                <c:pt idx="11">
                  <c:v>9.8844034928839051</c:v>
                </c:pt>
                <c:pt idx="12">
                  <c:v>10.514074560861372</c:v>
                </c:pt>
                <c:pt idx="13">
                  <c:v>11.146370147183395</c:v>
                </c:pt>
                <c:pt idx="14">
                  <c:v>11.783135364305805</c:v>
                </c:pt>
                <c:pt idx="15">
                  <c:v>12.416983790118607</c:v>
                </c:pt>
                <c:pt idx="16">
                  <c:v>13.050288166294781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7D-BBC9-1E2C5B06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7328"/>
        <c:axId val="1119353968"/>
      </c:scatterChart>
      <c:valAx>
        <c:axId val="1119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3968"/>
        <c:crosses val="autoZero"/>
        <c:crossBetween val="midCat"/>
      </c:valAx>
      <c:valAx>
        <c:axId val="11193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66674</xdr:colOff>
      <xdr:row>41</xdr:row>
      <xdr:rowOff>171450</xdr:rowOff>
    </xdr:from>
    <xdr:to>
      <xdr:col>38</xdr:col>
      <xdr:colOff>298449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F9867-F29D-45DC-E80A-57733998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479424</xdr:colOff>
      <xdr:row>55</xdr:row>
      <xdr:rowOff>127000</xdr:rowOff>
    </xdr:from>
    <xdr:to>
      <xdr:col>14</xdr:col>
      <xdr:colOff>1047750</xdr:colOff>
      <xdr:row>80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619B-ECAA-46A3-DCF3-C2666BA3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2409825</xdr:colOff>
      <xdr:row>31</xdr:row>
      <xdr:rowOff>107950</xdr:rowOff>
    </xdr:from>
    <xdr:to>
      <xdr:col>28</xdr:col>
      <xdr:colOff>746125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0D559-89B1-EEC7-7559-31EF220D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9</xdr:row>
      <xdr:rowOff>69850</xdr:rowOff>
    </xdr:from>
    <xdr:to>
      <xdr:col>22</xdr:col>
      <xdr:colOff>984250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4D5BC-2088-6734-F9D1-061ABC66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549274</xdr:colOff>
      <xdr:row>40</xdr:row>
      <xdr:rowOff>168274</xdr:rowOff>
    </xdr:from>
    <xdr:to>
      <xdr:col>24</xdr:col>
      <xdr:colOff>463549</xdr:colOff>
      <xdr:row>65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01745-75A8-8370-A42F-99533A7C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7</xdr:row>
      <xdr:rowOff>0</xdr:rowOff>
    </xdr:from>
    <xdr:to>
      <xdr:col>18</xdr:col>
      <xdr:colOff>155575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B833-A017-6ECC-C719-A466C068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26</xdr:row>
      <xdr:rowOff>171450</xdr:rowOff>
    </xdr:from>
    <xdr:to>
      <xdr:col>7</xdr:col>
      <xdr:colOff>1203325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7F57-95BB-027D-FB06-F6143635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184150</xdr:colOff>
      <xdr:row>2</xdr:row>
      <xdr:rowOff>109460</xdr:rowOff>
    </xdr:from>
    <xdr:to>
      <xdr:col>16</xdr:col>
      <xdr:colOff>147358</xdr:colOff>
      <xdr:row>5</xdr:row>
      <xdr:rowOff>149439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5EA10-FBE3-46DB-7BDA-F650995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477760"/>
          <a:ext cx="3620808" cy="59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5A1-5072-41FF-948D-10AF1AC9BBBD}">
  <dimension ref="A2:AM311"/>
  <sheetViews>
    <sheetView topLeftCell="A7" workbookViewId="0">
      <pane xSplit="1" topLeftCell="S1" activePane="topRight" state="frozen"/>
      <selection pane="topRight" activeCell="W32" sqref="W32"/>
    </sheetView>
  </sheetViews>
  <sheetFormatPr defaultRowHeight="14" x14ac:dyDescent="0.3"/>
  <cols>
    <col min="1" max="1" width="23.5" customWidth="1"/>
    <col min="2" max="2" width="22.6640625" customWidth="1"/>
    <col min="3" max="3" width="22.6640625" style="16" customWidth="1"/>
    <col min="4" max="4" width="28.08203125" style="16" customWidth="1"/>
    <col min="5" max="5" width="25.25" style="16" customWidth="1"/>
    <col min="6" max="6" width="21.25" style="16" customWidth="1"/>
    <col min="7" max="7" width="32.25" style="16" customWidth="1"/>
    <col min="8" max="8" width="32.25" style="13" customWidth="1"/>
    <col min="9" max="9" width="25.9140625" style="13" customWidth="1"/>
    <col min="10" max="10" width="21.08203125" style="13" customWidth="1"/>
    <col min="11" max="11" width="23" customWidth="1"/>
    <col min="12" max="12" width="19.08203125" customWidth="1"/>
    <col min="13" max="13" width="22.6640625" style="21" customWidth="1"/>
    <col min="14" max="14" width="22.33203125" customWidth="1"/>
    <col min="15" max="15" width="21.5" style="21" customWidth="1"/>
    <col min="16" max="16" width="19.9140625" customWidth="1"/>
    <col min="17" max="17" width="23" style="21" customWidth="1"/>
    <col min="18" max="18" width="23.08203125" customWidth="1"/>
    <col min="19" max="19" width="22.33203125" style="21" customWidth="1"/>
    <col min="20" max="20" width="21.6640625" customWidth="1"/>
    <col min="21" max="21" width="23.08203125" style="21" customWidth="1"/>
    <col min="22" max="22" width="19.5" customWidth="1"/>
    <col min="23" max="25" width="27.4140625" customWidth="1"/>
    <col min="26" max="26" width="44.6640625" style="32" customWidth="1"/>
    <col min="27" max="28" width="44.6640625" customWidth="1"/>
    <col min="29" max="31" width="23.08203125" customWidth="1"/>
    <col min="32" max="32" width="26.5" style="16" customWidth="1"/>
    <col min="34" max="34" width="17.83203125" customWidth="1"/>
    <col min="35" max="35" width="11.83203125" bestFit="1" customWidth="1"/>
    <col min="36" max="36" width="16" style="13" customWidth="1"/>
    <col min="37" max="37" width="16.75" style="16" customWidth="1"/>
  </cols>
  <sheetData>
    <row r="2" spans="1:39" x14ac:dyDescent="0.3">
      <c r="A2" t="s">
        <v>42</v>
      </c>
      <c r="C2" s="16" t="s">
        <v>56</v>
      </c>
      <c r="I2" s="13">
        <v>0.5</v>
      </c>
      <c r="AH2" t="s">
        <v>47</v>
      </c>
      <c r="AI2">
        <f>4.556335252*10^(-6)</f>
        <v>4.5563352520000003E-6</v>
      </c>
    </row>
    <row r="3" spans="1:39" x14ac:dyDescent="0.3">
      <c r="C3" s="16" t="s">
        <v>60</v>
      </c>
      <c r="I3" s="13" t="s">
        <v>61</v>
      </c>
      <c r="K3" t="s">
        <v>62</v>
      </c>
      <c r="AH3" t="s">
        <v>44</v>
      </c>
      <c r="AI3">
        <v>-31406.467690000001</v>
      </c>
      <c r="AJ3" s="13">
        <f>ABS(AI3*AI2)</f>
        <v>0.14309839587674603</v>
      </c>
    </row>
    <row r="4" spans="1:39" s="12" customFormat="1" x14ac:dyDescent="0.3">
      <c r="A4" s="12" t="s">
        <v>48</v>
      </c>
      <c r="C4" s="17"/>
      <c r="D4" s="17"/>
      <c r="E4" s="17"/>
      <c r="F4" s="17"/>
      <c r="G4" s="17"/>
      <c r="H4" s="14"/>
      <c r="I4" s="14"/>
      <c r="J4" s="14"/>
      <c r="M4" s="29"/>
      <c r="O4" s="29"/>
      <c r="Q4" s="29"/>
      <c r="S4" s="29"/>
      <c r="U4" s="29"/>
      <c r="Z4" s="32"/>
      <c r="AF4" s="17"/>
      <c r="AJ4" s="14"/>
      <c r="AK4" s="17"/>
    </row>
    <row r="5" spans="1:39" x14ac:dyDescent="0.3">
      <c r="A5" t="s">
        <v>39</v>
      </c>
      <c r="B5">
        <v>2</v>
      </c>
      <c r="G5">
        <v>2</v>
      </c>
      <c r="I5">
        <v>2</v>
      </c>
      <c r="J5"/>
      <c r="K5">
        <v>2</v>
      </c>
      <c r="M5" s="21">
        <v>2</v>
      </c>
      <c r="O5" s="21">
        <v>2</v>
      </c>
      <c r="AA5">
        <v>2</v>
      </c>
      <c r="AC5">
        <v>2</v>
      </c>
      <c r="AE5">
        <v>2</v>
      </c>
    </row>
    <row r="6" spans="1:39" x14ac:dyDescent="0.3">
      <c r="A6" t="s">
        <v>40</v>
      </c>
      <c r="B6" t="s">
        <v>55</v>
      </c>
      <c r="G6" t="s">
        <v>99</v>
      </c>
      <c r="I6" t="s">
        <v>55</v>
      </c>
      <c r="J6"/>
      <c r="K6" t="s">
        <v>55</v>
      </c>
      <c r="M6" s="21" t="s">
        <v>55</v>
      </c>
      <c r="O6" s="21" t="s">
        <v>55</v>
      </c>
      <c r="AA6" t="s">
        <v>55</v>
      </c>
      <c r="AC6" t="s">
        <v>55</v>
      </c>
      <c r="AE6" t="s">
        <v>55</v>
      </c>
    </row>
    <row r="7" spans="1:39" x14ac:dyDescent="0.3">
      <c r="A7" t="s">
        <v>36</v>
      </c>
      <c r="B7">
        <v>55</v>
      </c>
      <c r="G7">
        <v>55</v>
      </c>
      <c r="I7">
        <v>55</v>
      </c>
      <c r="J7"/>
      <c r="K7">
        <v>55</v>
      </c>
      <c r="M7" s="21">
        <v>55</v>
      </c>
      <c r="O7" s="21">
        <v>55</v>
      </c>
      <c r="AA7">
        <v>55</v>
      </c>
      <c r="AC7">
        <v>55</v>
      </c>
      <c r="AE7">
        <v>55</v>
      </c>
    </row>
    <row r="8" spans="1:39" x14ac:dyDescent="0.3">
      <c r="A8" t="s">
        <v>37</v>
      </c>
      <c r="B8">
        <v>7.8849999999999998</v>
      </c>
      <c r="G8">
        <v>7.8849999999999998</v>
      </c>
      <c r="I8">
        <v>7.8849999999999998</v>
      </c>
      <c r="J8"/>
      <c r="K8">
        <v>7.8849999999999998</v>
      </c>
      <c r="M8" s="21">
        <v>7.8849999999999998</v>
      </c>
      <c r="O8" s="21">
        <v>7.8849999999999998</v>
      </c>
      <c r="AA8">
        <v>7.8849999999999998</v>
      </c>
      <c r="AC8">
        <v>7.8849999999999998</v>
      </c>
      <c r="AE8">
        <v>7.8849999999999998</v>
      </c>
    </row>
    <row r="9" spans="1:39" x14ac:dyDescent="0.3">
      <c r="A9" t="s">
        <v>38</v>
      </c>
      <c r="B9">
        <v>0.01</v>
      </c>
      <c r="G9">
        <v>0.01</v>
      </c>
      <c r="I9" s="21">
        <v>0.1</v>
      </c>
      <c r="J9" s="21"/>
      <c r="K9">
        <v>1</v>
      </c>
      <c r="M9" s="21">
        <v>3</v>
      </c>
      <c r="O9" s="21">
        <v>2</v>
      </c>
      <c r="Q9" s="21">
        <v>4</v>
      </c>
      <c r="S9" s="21">
        <v>5</v>
      </c>
      <c r="U9" s="21">
        <v>1E-3</v>
      </c>
      <c r="AA9">
        <v>0.01</v>
      </c>
      <c r="AC9">
        <v>1</v>
      </c>
      <c r="AE9">
        <v>1</v>
      </c>
    </row>
    <row r="10" spans="1:39" x14ac:dyDescent="0.3">
      <c r="A10" t="s">
        <v>57</v>
      </c>
      <c r="B10">
        <v>0</v>
      </c>
      <c r="G10">
        <v>0</v>
      </c>
      <c r="I10" s="21">
        <v>0</v>
      </c>
      <c r="J10" s="21"/>
      <c r="K10">
        <v>0</v>
      </c>
      <c r="M10" s="21">
        <v>0</v>
      </c>
      <c r="O10" s="21">
        <v>0</v>
      </c>
      <c r="AA10">
        <v>0</v>
      </c>
      <c r="AC10">
        <v>1</v>
      </c>
      <c r="AE10">
        <v>2</v>
      </c>
    </row>
    <row r="11" spans="1:39" s="11" customFormat="1" x14ac:dyDescent="0.3">
      <c r="A11" s="11" t="s">
        <v>8</v>
      </c>
      <c r="B11" s="11" t="s">
        <v>54</v>
      </c>
      <c r="C11" s="15" t="s">
        <v>59</v>
      </c>
      <c r="D11" s="15" t="s">
        <v>85</v>
      </c>
      <c r="E11" s="15" t="s">
        <v>71</v>
      </c>
      <c r="F11" s="15" t="s">
        <v>0</v>
      </c>
      <c r="G11" s="15"/>
      <c r="H11" s="15"/>
      <c r="I11" s="15"/>
      <c r="J11" s="15"/>
      <c r="M11" s="30"/>
      <c r="O11" s="30"/>
      <c r="Q11" s="30"/>
      <c r="S11" s="30"/>
      <c r="U11" s="30" t="s">
        <v>30</v>
      </c>
      <c r="V11" s="11" t="s">
        <v>59</v>
      </c>
      <c r="W11" s="11" t="s">
        <v>83</v>
      </c>
      <c r="X11" s="11" t="s">
        <v>84</v>
      </c>
      <c r="Y11" s="11" t="s">
        <v>0</v>
      </c>
      <c r="Z11" s="32"/>
      <c r="AA11"/>
      <c r="AB11"/>
      <c r="AF11" s="15" t="s">
        <v>59</v>
      </c>
      <c r="AH11" s="11" t="s">
        <v>52</v>
      </c>
      <c r="AI11" s="11" t="s">
        <v>43</v>
      </c>
      <c r="AJ11" s="15" t="s">
        <v>45</v>
      </c>
      <c r="AK11" s="18" t="s">
        <v>46</v>
      </c>
      <c r="AM11" s="11" t="s">
        <v>53</v>
      </c>
    </row>
    <row r="12" spans="1:39" x14ac:dyDescent="0.3">
      <c r="A12">
        <v>1</v>
      </c>
      <c r="B12" s="22">
        <v>-1341.7290732081799</v>
      </c>
      <c r="C12" s="23"/>
      <c r="D12" s="23"/>
      <c r="E12" s="23"/>
      <c r="F12" s="23"/>
      <c r="G12" s="22">
        <v>-1341.72907365785</v>
      </c>
      <c r="H12" s="25"/>
      <c r="I12" s="20">
        <v>-1341.72900234034</v>
      </c>
      <c r="J12" s="20"/>
      <c r="K12" s="24">
        <v>-1341.72900118692</v>
      </c>
      <c r="L12" s="24"/>
      <c r="M12" s="24">
        <v>-1341.7290011692</v>
      </c>
      <c r="N12" s="24"/>
      <c r="O12" s="24">
        <v>-1341.7290011872101</v>
      </c>
      <c r="P12" s="24"/>
      <c r="Q12" s="24">
        <v>-1341.72900112613</v>
      </c>
      <c r="R12" s="24"/>
      <c r="S12" s="24">
        <v>-1341.7290011144701</v>
      </c>
      <c r="T12" s="24"/>
      <c r="U12" s="24">
        <v>-1341.7290736447001</v>
      </c>
      <c r="V12" s="24"/>
      <c r="W12" s="24"/>
      <c r="X12" s="24"/>
      <c r="Y12" s="24"/>
      <c r="Z12" s="33"/>
      <c r="AA12" s="20"/>
      <c r="AB12" s="20"/>
      <c r="AC12" s="8" t="s">
        <v>58</v>
      </c>
      <c r="AD12" s="8"/>
      <c r="AE12" s="22" t="s">
        <v>58</v>
      </c>
      <c r="AF12" s="25" t="s">
        <v>58</v>
      </c>
      <c r="AG12" s="8"/>
    </row>
    <row r="13" spans="1:39" x14ac:dyDescent="0.3">
      <c r="A13">
        <v>2</v>
      </c>
      <c r="B13" s="22">
        <v>-229.33173346464</v>
      </c>
      <c r="C13" s="23"/>
      <c r="D13" s="23"/>
      <c r="E13" s="23"/>
      <c r="F13" s="23"/>
      <c r="G13" s="22">
        <v>-229.33173352682201</v>
      </c>
      <c r="H13" s="25"/>
      <c r="I13" s="20">
        <v>-229.331559584628</v>
      </c>
      <c r="J13" s="20"/>
      <c r="K13" s="24">
        <v>-229.330653608136</v>
      </c>
      <c r="L13" s="24"/>
      <c r="M13" s="24">
        <v>-229.330653600397</v>
      </c>
      <c r="N13" s="24"/>
      <c r="O13" s="24">
        <v>-229.33065360819899</v>
      </c>
      <c r="P13" s="24"/>
      <c r="Q13" s="24">
        <v>-229.33065359500799</v>
      </c>
      <c r="R13" s="24"/>
      <c r="S13" s="24">
        <v>-229.330653595006</v>
      </c>
      <c r="T13" s="24"/>
      <c r="U13" s="24">
        <v>-229.33173352529201</v>
      </c>
      <c r="V13" s="24"/>
      <c r="W13" s="24"/>
      <c r="X13" s="24"/>
      <c r="Y13" s="24"/>
      <c r="Z13" s="33"/>
      <c r="AA13" s="26"/>
      <c r="AB13" s="20"/>
      <c r="AC13" s="8">
        <v>-224.85786394411301</v>
      </c>
      <c r="AD13" s="25">
        <f>A13-SQRT(-0.5/AC13)</f>
        <v>1.9528446511783528</v>
      </c>
      <c r="AE13" s="22" t="s">
        <v>58</v>
      </c>
      <c r="AF13" s="25" t="s">
        <v>58</v>
      </c>
      <c r="AG13" s="8"/>
    </row>
    <row r="14" spans="1:39" x14ac:dyDescent="0.3">
      <c r="A14">
        <v>3</v>
      </c>
      <c r="B14" s="22">
        <v>-49.117784503079697</v>
      </c>
      <c r="C14" s="23"/>
      <c r="D14" s="23"/>
      <c r="E14" s="23"/>
      <c r="F14" s="23"/>
      <c r="G14" s="22">
        <v>-49.117784524201703</v>
      </c>
      <c r="H14" s="25"/>
      <c r="I14" s="20">
        <v>-49.117755564935202</v>
      </c>
      <c r="J14" s="20"/>
      <c r="K14" s="24">
        <v>-49.111201261067997</v>
      </c>
      <c r="L14" s="24"/>
      <c r="M14" s="24">
        <v>-49.1112010168249</v>
      </c>
      <c r="N14" s="24"/>
      <c r="O14" s="24">
        <v>-49.111201018948499</v>
      </c>
      <c r="P14" s="24"/>
      <c r="Q14" s="24">
        <v>-49.111201015018899</v>
      </c>
      <c r="R14" s="24"/>
      <c r="S14" s="24">
        <v>-0.74309511490855895</v>
      </c>
      <c r="T14" s="24"/>
      <c r="U14" s="24">
        <v>-49.117784523852499</v>
      </c>
      <c r="V14" s="24"/>
      <c r="W14" s="24"/>
      <c r="X14" s="24"/>
      <c r="Y14" s="24"/>
      <c r="Z14" s="33"/>
      <c r="AB14" s="20"/>
      <c r="AC14" s="8">
        <v>-45.958388887712999</v>
      </c>
      <c r="AD14" s="25">
        <f>A14-SQRT(-0.5/AC14)</f>
        <v>2.8956956059733567</v>
      </c>
      <c r="AE14" s="22">
        <v>-39.361242681061903</v>
      </c>
      <c r="AF14" s="25">
        <f>A14-SQRT(-0.5/AE14)</f>
        <v>2.8872930748542736</v>
      </c>
      <c r="AG14" s="8"/>
    </row>
    <row r="15" spans="1:39" x14ac:dyDescent="0.3">
      <c r="A15">
        <v>4</v>
      </c>
      <c r="B15" s="22">
        <v>-7.5279094672528499</v>
      </c>
      <c r="C15" s="23"/>
      <c r="D15" s="23"/>
      <c r="E15" s="23"/>
      <c r="F15" s="23"/>
      <c r="G15" s="22">
        <v>-7.52790947223908</v>
      </c>
      <c r="H15" s="25"/>
      <c r="I15" s="20">
        <v>-7.5279040756451696</v>
      </c>
      <c r="J15" s="20"/>
      <c r="K15" s="24">
        <v>-7.4995004383552502</v>
      </c>
      <c r="L15" s="24"/>
      <c r="M15" s="24">
        <v>-7.4917391549190402</v>
      </c>
      <c r="N15" s="24"/>
      <c r="O15" s="24">
        <v>-7.4917535003933198</v>
      </c>
      <c r="P15" s="24"/>
      <c r="Q15" s="24">
        <v>-7.4917390396550001</v>
      </c>
      <c r="R15" s="24"/>
      <c r="S15" s="24">
        <v>-7.2218495167093E-2</v>
      </c>
      <c r="T15" s="24"/>
      <c r="U15" s="24">
        <v>-7.5279094721683997</v>
      </c>
      <c r="V15" s="24"/>
      <c r="W15" s="24"/>
      <c r="X15" s="24"/>
      <c r="Y15" s="24"/>
      <c r="Z15" s="33"/>
      <c r="AB15" s="20"/>
      <c r="AC15" s="8">
        <v>-5.9480774048470302</v>
      </c>
      <c r="AD15" s="25">
        <f>A15-SQRT(-0.5/AC15)</f>
        <v>3.710067636157472</v>
      </c>
      <c r="AE15" s="22">
        <v>-2.8232430465394698</v>
      </c>
      <c r="AF15" s="25">
        <f>A15-SQRT(-0.5/AE15)</f>
        <v>3.5791659529852118</v>
      </c>
      <c r="AG15" s="8"/>
    </row>
    <row r="16" spans="1:39" x14ac:dyDescent="0.3">
      <c r="A16">
        <v>5</v>
      </c>
      <c r="B16" s="22">
        <v>-0.97328479703045701</v>
      </c>
      <c r="C16" s="25">
        <f>A16-SQRT(-0.5/B16)</f>
        <v>4.2832544052849011</v>
      </c>
      <c r="D16" s="25">
        <f>-$AI$3+B16/$AI$2</f>
        <v>-182204.85439242015</v>
      </c>
      <c r="E16" s="25"/>
      <c r="F16" s="25"/>
      <c r="G16" s="22">
        <v>-0.97328479766222797</v>
      </c>
      <c r="H16" s="25">
        <f>A16-SQRT(-0.5/G16)</f>
        <v>4.2832544055175257</v>
      </c>
      <c r="I16" s="20">
        <v>-0.97328423161314004</v>
      </c>
      <c r="J16" s="25">
        <f>A16-SQRT(-0.5/I16)</f>
        <v>4.2832541970927318</v>
      </c>
      <c r="K16" s="24">
        <v>-0.97182403427656805</v>
      </c>
      <c r="L16" s="25">
        <f>A16-SQRT(-0.5/K16)</f>
        <v>4.2827159322235016</v>
      </c>
      <c r="M16" s="24">
        <v>-0.78230189234351599</v>
      </c>
      <c r="N16" s="25">
        <f>A16-SQRT(-0.5/M16)</f>
        <v>4.2005380256335565</v>
      </c>
      <c r="O16" s="24">
        <v>-0.89832186005495696</v>
      </c>
      <c r="P16" s="25">
        <f>A16-SQRT(-0.5/O16)</f>
        <v>4.2539481388421763</v>
      </c>
      <c r="Q16" s="24">
        <v>-0.74310054979017304</v>
      </c>
      <c r="R16" s="25">
        <f>A16-SQRT(-0.5/Q16)</f>
        <v>4.1797217223450707</v>
      </c>
      <c r="S16" s="24">
        <v>-3.6612177594483999E-2</v>
      </c>
      <c r="T16" s="25">
        <f>A16-SQRT(-0.5/S16)</f>
        <v>1.3045083782287152</v>
      </c>
      <c r="U16" s="24">
        <v>-0.97328479765471698</v>
      </c>
      <c r="V16" s="25">
        <f>A16-SQRT(-0.5/U16)</f>
        <v>4.2832544055147599</v>
      </c>
      <c r="W16" s="25">
        <f>-$AI$3+U16/$AI$2</f>
        <v>-182204.85452942937</v>
      </c>
      <c r="X16" s="25"/>
      <c r="Y16" s="25"/>
      <c r="Z16" s="34"/>
      <c r="AB16" s="31"/>
      <c r="AC16" s="8">
        <v>-0.61395385923905399</v>
      </c>
      <c r="AD16" s="25">
        <f>A16-SQRT(-0.5/AC16)</f>
        <v>4.097562496652265</v>
      </c>
      <c r="AE16" s="22">
        <v>-0.12213832346299</v>
      </c>
      <c r="AF16" s="25">
        <f>A16-SQRT(-0.5/AE16)</f>
        <v>2.9767058539341296</v>
      </c>
      <c r="AG16" s="8"/>
    </row>
    <row r="17" spans="1:37" x14ac:dyDescent="0.3">
      <c r="A17">
        <v>6</v>
      </c>
      <c r="B17" s="22">
        <v>-0.14332241851761199</v>
      </c>
      <c r="C17" s="25">
        <f t="shared" ref="C17:C18" si="0">A17-SQRT(-0.5/B17)</f>
        <v>4.1322104635801615</v>
      </c>
      <c r="D17" s="25">
        <f>-$AI$3+B17/$AI$2</f>
        <v>-49.167286530908314</v>
      </c>
      <c r="E17" s="25"/>
      <c r="F17" s="25"/>
      <c r="G17" s="22">
        <v>-0.14332241859264799</v>
      </c>
      <c r="H17" s="25">
        <f>A17-SQRT(-0.5/G17)</f>
        <v>4.1322104640690993</v>
      </c>
      <c r="I17" s="20">
        <v>-0.143322362738104</v>
      </c>
      <c r="J17" s="25">
        <f>A17-SQRT(-0.5/I17)</f>
        <v>4.1322101001184901</v>
      </c>
      <c r="K17" s="24">
        <v>-0.14316582501689801</v>
      </c>
      <c r="L17" s="25">
        <f>A17-SQRT(-0.5/K17)</f>
        <v>4.1311892569941442</v>
      </c>
      <c r="M17" s="24">
        <v>-0.12576273849002201</v>
      </c>
      <c r="N17" s="25">
        <f>A17-SQRT(-0.5/M17)</f>
        <v>4.0060741242022546</v>
      </c>
      <c r="O17" s="24">
        <v>-0.138753258146498</v>
      </c>
      <c r="P17" s="25">
        <f>A17-SQRT(-0.5/O17)</f>
        <v>4.1017062963604953</v>
      </c>
      <c r="Q17" s="24">
        <v>-8.6410573670533994E-2</v>
      </c>
      <c r="R17" s="25">
        <f>A17-SQRT(-0.5/Q17)</f>
        <v>3.5945210656658935</v>
      </c>
      <c r="S17" s="24">
        <v>-2.2439861969982999E-2</v>
      </c>
      <c r="T17" s="25">
        <f>A17-SQRT(-0.5/S17)</f>
        <v>1.2796422820431426</v>
      </c>
      <c r="U17" s="24">
        <v>-0.143322418591906</v>
      </c>
      <c r="V17" s="25">
        <f>A17-SQRT(-0.5/U17)</f>
        <v>4.132210464064265</v>
      </c>
      <c r="W17" s="25">
        <f>-$AI$3+U17/$AI$2</f>
        <v>-49.167302836562158</v>
      </c>
      <c r="X17" s="25"/>
      <c r="Y17" s="25"/>
      <c r="Z17" s="34"/>
      <c r="AB17" s="31"/>
      <c r="AC17" s="8">
        <v>-9.4025384356494005E-2</v>
      </c>
      <c r="AD17" s="25">
        <f>A17-SQRT(-0.5/AC17)</f>
        <v>3.6939833245979692</v>
      </c>
      <c r="AE17" s="22">
        <v>-4.7165581113491999E-2</v>
      </c>
      <c r="AF17" s="25">
        <f>A17-SQRT(-0.5/AE17)</f>
        <v>2.7440898818556128</v>
      </c>
      <c r="AG17" s="8"/>
    </row>
    <row r="18" spans="1:37" x14ac:dyDescent="0.3">
      <c r="A18">
        <v>7</v>
      </c>
      <c r="B18" s="22">
        <v>-5.8690507096619E-2</v>
      </c>
      <c r="C18" s="25">
        <f t="shared" si="0"/>
        <v>4.0812219524826503</v>
      </c>
      <c r="D18" s="25">
        <f>-$AI$3+B18/$AI$2</f>
        <v>18525.390277872164</v>
      </c>
      <c r="E18" s="25"/>
      <c r="F18" s="25"/>
      <c r="G18" s="22">
        <v>-5.8690507120579001E-2</v>
      </c>
      <c r="H18" s="25">
        <f>A18-SQRT(-0.5/G18)</f>
        <v>4.0812219530784368</v>
      </c>
      <c r="I18" s="20">
        <v>-5.8690493839223E-2</v>
      </c>
      <c r="J18" s="25">
        <f>A18-SQRT(-0.5/I18)</f>
        <v>4.0812216228262468</v>
      </c>
      <c r="K18" s="24">
        <v>-5.8652917114035003E-2</v>
      </c>
      <c r="L18" s="25">
        <f>A18-SQRT(-0.5/K18)</f>
        <v>4.0802867965864174</v>
      </c>
      <c r="M18" s="24">
        <v>-5.3840166439918E-2</v>
      </c>
      <c r="N18" s="25">
        <f>A18-SQRT(-0.5/M18)</f>
        <v>3.9525835659310036</v>
      </c>
      <c r="O18" s="24">
        <v>-5.7641472282797E-2</v>
      </c>
      <c r="P18" s="25">
        <f>A18-SQRT(-0.5/O18)</f>
        <v>4.054781840039599</v>
      </c>
      <c r="Q18" s="24">
        <v>-4.1699799071109003E-2</v>
      </c>
      <c r="R18" s="25">
        <f>A18-SQRT(-0.5/Q18)</f>
        <v>3.5372748522034181</v>
      </c>
      <c r="S18" s="24">
        <v>-1.5213477901422001E-2</v>
      </c>
      <c r="T18" s="25">
        <f>A18-SQRT(-0.5/S18)</f>
        <v>1.2671477616808504</v>
      </c>
      <c r="U18" s="24">
        <v>-5.8690507120401997E-2</v>
      </c>
      <c r="V18" s="25">
        <f>A18-SQRT(-0.5/U18)</f>
        <v>4.081221953074035</v>
      </c>
      <c r="W18" s="25">
        <f>-$AI$3+U18/$AI$2</f>
        <v>18525.390272652399</v>
      </c>
      <c r="X18" s="25"/>
      <c r="Y18" s="25"/>
      <c r="Z18" s="34"/>
      <c r="AB18" s="31"/>
      <c r="AC18" s="8">
        <v>-4.4509319095600998E-2</v>
      </c>
      <c r="AD18" s="25">
        <f>A18-SQRT(-0.5/AC18)</f>
        <v>3.6483433142748352</v>
      </c>
      <c r="AE18" s="22">
        <v>-2.7283133992582E-2</v>
      </c>
      <c r="AF18" s="25">
        <f>A18-SQRT(-0.5/AE18)</f>
        <v>2.7190724867900053</v>
      </c>
      <c r="AG18" s="8"/>
    </row>
    <row r="19" spans="1:37" x14ac:dyDescent="0.3">
      <c r="A19">
        <v>8</v>
      </c>
      <c r="B19" s="22">
        <v>-3.2324296920223997E-2</v>
      </c>
      <c r="C19" s="25">
        <f>A19-SQRT(-0.5/B19)</f>
        <v>4.0670315868923517</v>
      </c>
      <c r="D19" s="25">
        <f>-$AI$3+B19/$AI$2</f>
        <v>24312.104537939304</v>
      </c>
      <c r="E19" s="25">
        <f t="shared" ref="E19:E32" si="1">D19-AH19</f>
        <v>-5.0455120606966375</v>
      </c>
      <c r="F19" s="25">
        <f>E19/AH19</f>
        <v>-2.0748780388829479E-4</v>
      </c>
      <c r="G19" s="22">
        <v>-3.2324296931088001E-2</v>
      </c>
      <c r="H19" s="25">
        <f>A19-SQRT(-0.5/G19)</f>
        <v>4.0670315875532754</v>
      </c>
      <c r="I19" s="20">
        <v>-3.2324291590610003E-2</v>
      </c>
      <c r="J19" s="25">
        <f>A19-SQRT(-0.5/I19)</f>
        <v>4.0670312626593752</v>
      </c>
      <c r="K19" s="24">
        <v>-3.2309136672111001E-2</v>
      </c>
      <c r="L19" s="25">
        <f>A19-SQRT(-0.5/K19)</f>
        <v>4.0661089719544661</v>
      </c>
      <c r="M19" s="24">
        <v>-3.0277419739737001E-2</v>
      </c>
      <c r="N19" s="25">
        <f>A19-SQRT(-0.5/M19)</f>
        <v>3.936263203990884</v>
      </c>
      <c r="O19" s="24">
        <v>-3.1907334861191003E-2</v>
      </c>
      <c r="P19" s="25">
        <f>A19-SQRT(-0.5/O19)</f>
        <v>4.0414171658374336</v>
      </c>
      <c r="Q19" s="24">
        <v>-2.4871576578612001E-2</v>
      </c>
      <c r="R19" s="25">
        <f>A19-SQRT(-0.5/Q19)</f>
        <v>3.5163330604742429</v>
      </c>
      <c r="S19" s="24">
        <v>-1.1006311589355999E-2</v>
      </c>
      <c r="T19" s="25">
        <f>A19-SQRT(-0.5/S19)</f>
        <v>1.2599347582564002</v>
      </c>
      <c r="U19" s="24">
        <v>-3.2324296931017002E-2</v>
      </c>
      <c r="V19" s="25">
        <f>A19-SQRT(-0.5/U19)</f>
        <v>4.0670315875489571</v>
      </c>
      <c r="W19" s="25">
        <f>-$AI$3+U19/$AI$2</f>
        <v>24312.104535570514</v>
      </c>
      <c r="X19" s="25">
        <f>W19-AH19</f>
        <v>-5.0455144294865022</v>
      </c>
      <c r="Y19" s="25">
        <f>X19/AH19</f>
        <v>-2.0748790130060911E-4</v>
      </c>
      <c r="Z19" s="34"/>
      <c r="AB19" s="31"/>
      <c r="AC19" s="8">
        <v>-2.6221959452667001E-2</v>
      </c>
      <c r="AD19" s="25">
        <f>A19-SQRT(-0.5/AC19)</f>
        <v>3.633309297872132</v>
      </c>
      <c r="AE19" s="22">
        <v>-1.7861380641295999E-2</v>
      </c>
      <c r="AF19" s="25">
        <f>A19-SQRT(-0.5/AE19)</f>
        <v>2.7091251450255109</v>
      </c>
      <c r="AG19" s="8"/>
      <c r="AH19" s="26">
        <v>24317.15005</v>
      </c>
      <c r="AI19">
        <f>AH19*$AI$2</f>
        <v>0.11079708800098857</v>
      </c>
      <c r="AJ19" s="13">
        <f>AI19-$AJ$3</f>
        <v>-3.2301307875757454E-2</v>
      </c>
      <c r="AK19" s="16">
        <f>A19-SQRT(-0.5/AJ19)</f>
        <v>4.0656322766145792</v>
      </c>
    </row>
    <row r="20" spans="1:37" x14ac:dyDescent="0.3">
      <c r="A20">
        <v>9</v>
      </c>
      <c r="B20" s="22">
        <v>-2.0497155536574E-2</v>
      </c>
      <c r="C20" s="25">
        <f t="shared" ref="C20:C55" si="2">A20-SQRT(-0.5/B20)</f>
        <v>4.061009351736776</v>
      </c>
      <c r="D20" s="25">
        <f>-$AI$3+B20/$AI$2</f>
        <v>26907.862033715865</v>
      </c>
      <c r="E20" s="25">
        <f t="shared" si="1"/>
        <v>-2.8007162841349782</v>
      </c>
      <c r="F20" s="25">
        <f t="shared" ref="F20:F33" si="3">E20/AH20</f>
        <v>-1.0407459341130416E-4</v>
      </c>
      <c r="G20" s="22">
        <v>-2.0497155544696999E-2</v>
      </c>
      <c r="H20" s="25">
        <f>A20-SQRT(-0.5/G20)</f>
        <v>4.061009352715435</v>
      </c>
      <c r="I20" s="20">
        <v>-2.0497152861818E-2</v>
      </c>
      <c r="J20" s="25">
        <f>A20-SQRT(-0.5/I20)</f>
        <v>4.0610090294823999</v>
      </c>
      <c r="K20" s="24">
        <v>-2.0489530356515E-2</v>
      </c>
      <c r="L20" s="25">
        <f>A20-SQRT(-0.5/K20)</f>
        <v>4.0600904143784771</v>
      </c>
      <c r="M20" s="24">
        <v>-1.9444109703660999E-2</v>
      </c>
      <c r="N20" s="25">
        <f>A20-SQRT(-0.5/M20)</f>
        <v>3.9290308224645907</v>
      </c>
      <c r="O20" s="24">
        <v>-2.028872330456E-2</v>
      </c>
      <c r="P20" s="25">
        <f>A20-SQRT(-0.5/O20)</f>
        <v>4.0357042999183541</v>
      </c>
      <c r="Q20" s="24">
        <v>-1.6566018562122999E-2</v>
      </c>
      <c r="R20" s="25">
        <f>A20-SQRT(-0.5/Q20)</f>
        <v>3.5061609707281169</v>
      </c>
      <c r="S20" s="24">
        <v>-8.3362342769619999E-3</v>
      </c>
      <c r="T20" s="25">
        <f>A20-SQRT(-0.5/S20)</f>
        <v>1.2553811924464062</v>
      </c>
      <c r="U20" s="24">
        <v>-2.0497155544661999E-2</v>
      </c>
      <c r="V20" s="25">
        <f>A20-SQRT(-0.5/U20)</f>
        <v>4.0610093527112179</v>
      </c>
      <c r="W20" s="25">
        <f>-$AI$3+U20/$AI$2</f>
        <v>26907.862031940756</v>
      </c>
      <c r="X20" s="25">
        <f t="shared" ref="X20:X33" si="4">W20-AH20</f>
        <v>-2.8007180592430814</v>
      </c>
      <c r="Y20" s="25">
        <f t="shared" ref="Y20:Y33" si="5">X20/AH20</f>
        <v>-1.0407465937430625E-4</v>
      </c>
      <c r="Z20" s="34"/>
      <c r="AB20" s="31"/>
      <c r="AC20" s="8">
        <v>-1.7315364162283998E-2</v>
      </c>
      <c r="AD20" s="25">
        <f>A20-SQRT(-0.5/AC20)</f>
        <v>3.6263523379974565</v>
      </c>
      <c r="AE20" s="22">
        <v>-1.2613656000218E-2</v>
      </c>
      <c r="AF20" s="25">
        <f>A20-SQRT(-0.5/AE20)</f>
        <v>2.7040030233668491</v>
      </c>
      <c r="AG20" s="8"/>
      <c r="AH20">
        <v>26910.66275</v>
      </c>
      <c r="AI20">
        <f t="shared" ref="AI20:AI33" si="6">AH20*$AI$2</f>
        <v>0.12261400134250827</v>
      </c>
      <c r="AJ20" s="13">
        <f>AI20-$AJ$3</f>
        <v>-2.0484394534237754E-2</v>
      </c>
      <c r="AK20" s="16">
        <f>A20-SQRT(-0.5/AJ20)</f>
        <v>4.0594711891521884</v>
      </c>
    </row>
    <row r="21" spans="1:37" x14ac:dyDescent="0.3">
      <c r="A21">
        <v>10</v>
      </c>
      <c r="B21" s="22">
        <v>-1.4160779216407999E-2</v>
      </c>
      <c r="C21" s="25">
        <f t="shared" si="2"/>
        <v>4.0578798866557939</v>
      </c>
      <c r="D21" s="25">
        <f>-$AI$3+B21/$AI$2</f>
        <v>28298.535891041149</v>
      </c>
      <c r="E21" s="25">
        <f t="shared" si="1"/>
        <v>-1.6928589588496834</v>
      </c>
      <c r="F21" s="25">
        <f t="shared" si="3"/>
        <v>-5.9817854258499008E-5</v>
      </c>
      <c r="G21" s="22">
        <v>-1.4160779220765999E-2</v>
      </c>
      <c r="H21" s="25">
        <f>A21-SQRT(-0.5/G21)</f>
        <v>4.0578798875701416</v>
      </c>
      <c r="I21" s="20">
        <v>-1.4160777683448001E-2</v>
      </c>
      <c r="J21" s="25">
        <f>A21-SQRT(-0.5/I21)</f>
        <v>4.0578795650268411</v>
      </c>
      <c r="K21" s="24">
        <v>-1.4156406695477E-2</v>
      </c>
      <c r="L21" s="25">
        <f>A21-SQRT(-0.5/K21)</f>
        <v>4.0569622795554992</v>
      </c>
      <c r="M21" s="24">
        <v>-1.3548852815775E-2</v>
      </c>
      <c r="N21" s="25">
        <f>A21-SQRT(-0.5/M21)</f>
        <v>3.9251754456844701</v>
      </c>
      <c r="O21" s="24">
        <v>-1.4041639742227999E-2</v>
      </c>
      <c r="P21" s="25">
        <f>A21-SQRT(-0.5/O21)</f>
        <v>4.0327245008090511</v>
      </c>
      <c r="Q21" s="24">
        <v>-1.1835854363143E-2</v>
      </c>
      <c r="R21" s="25">
        <f>A21-SQRT(-0.5/Q21)</f>
        <v>3.5004214634827253</v>
      </c>
      <c r="S21" s="24">
        <v>-6.5340746142580003E-3</v>
      </c>
      <c r="T21" s="25">
        <f>A21-SQRT(-0.5/S21)</f>
        <v>1.252318595067953</v>
      </c>
      <c r="U21" s="24">
        <v>-1.4160779220746E-2</v>
      </c>
      <c r="V21" s="25">
        <f>A21-SQRT(-0.5/U21)</f>
        <v>4.0578798875659459</v>
      </c>
      <c r="W21" s="25">
        <f>-$AI$3+U21/$AI$2</f>
        <v>28298.535890089068</v>
      </c>
      <c r="X21" s="25">
        <f t="shared" si="4"/>
        <v>-1.6928599109305651</v>
      </c>
      <c r="Y21" s="25">
        <f t="shared" si="5"/>
        <v>-5.9817887900661056E-5</v>
      </c>
      <c r="Z21" s="34"/>
      <c r="AB21" s="31"/>
      <c r="AC21" s="8">
        <v>-1.2293452834097E-2</v>
      </c>
      <c r="AD21" s="25">
        <f>A21-SQRT(-0.5/AC21)</f>
        <v>3.622535313383942</v>
      </c>
      <c r="AE21" s="22">
        <v>-9.3851547572630003E-3</v>
      </c>
      <c r="AF21" s="25">
        <f>A21-SQRT(-0.5/AE21)</f>
        <v>2.7009845489915794</v>
      </c>
      <c r="AG21" s="8"/>
      <c r="AH21">
        <v>28300.228749999998</v>
      </c>
      <c r="AI21">
        <f t="shared" si="6"/>
        <v>0.12894532989328888</v>
      </c>
      <c r="AJ21" s="13">
        <f>AI21-$AJ$3</f>
        <v>-1.4153065983457142E-2</v>
      </c>
      <c r="AK21" s="16">
        <f>A21-SQRT(-0.5/AJ21)</f>
        <v>4.0562609189415664</v>
      </c>
    </row>
    <row r="22" spans="1:37" x14ac:dyDescent="0.3">
      <c r="A22">
        <v>11</v>
      </c>
      <c r="B22" s="22">
        <v>-1.0369450903369E-2</v>
      </c>
      <c r="C22" s="25">
        <f t="shared" si="2"/>
        <v>4.0560414091658297</v>
      </c>
      <c r="D22" s="25">
        <f>-$AI$3+B22/$AI$2</f>
        <v>29130.636275088789</v>
      </c>
      <c r="E22" s="25">
        <f t="shared" si="1"/>
        <v>-1.0937649112092913</v>
      </c>
      <c r="F22" s="25">
        <f t="shared" si="3"/>
        <v>-3.7545484243725726E-5</v>
      </c>
      <c r="G22" s="22">
        <v>-1.0369450906093E-2</v>
      </c>
      <c r="H22" s="25">
        <f>A22-SQRT(-0.5/G22)</f>
        <v>4.0560414100779001</v>
      </c>
      <c r="I22" s="20">
        <v>-1.0369449943814999E-2</v>
      </c>
      <c r="J22" s="25">
        <f>A22-SQRT(-0.5/I22)</f>
        <v>4.0560410878805575</v>
      </c>
      <c r="K22" s="24">
        <v>-1.0366712683074999E-2</v>
      </c>
      <c r="L22" s="25">
        <f>A22-SQRT(-0.5/K22)</f>
        <v>4.0551243955711804</v>
      </c>
      <c r="M22" s="24">
        <v>-9.9828818030090003E-3</v>
      </c>
      <c r="N22" s="25">
        <f>A22-SQRT(-0.5/M22)</f>
        <v>3.9228722102445586</v>
      </c>
      <c r="O22" s="24">
        <v>-1.0294975470694001E-2</v>
      </c>
      <c r="P22" s="25">
        <f>A22-SQRT(-0.5/O22)</f>
        <v>4.030969839234654</v>
      </c>
      <c r="Q22" s="24">
        <v>-8.8814445218559999E-3</v>
      </c>
      <c r="R22" s="25">
        <f>A22-SQRT(-0.5/Q22)</f>
        <v>3.4968574336161975</v>
      </c>
      <c r="S22" s="24">
        <v>-5.2598686129089996E-3</v>
      </c>
      <c r="T22" s="25">
        <f>A22-SQRT(-0.5/S22)</f>
        <v>1.2501585312763819</v>
      </c>
      <c r="U22" s="24">
        <v>-1.036945090608E-2</v>
      </c>
      <c r="V22" s="25">
        <f>A22-SQRT(-0.5/U22)</f>
        <v>4.056041410073548</v>
      </c>
      <c r="W22" s="25">
        <f>-$AI$3+U22/$AI$2</f>
        <v>29130.636274493794</v>
      </c>
      <c r="X22" s="25">
        <f t="shared" si="4"/>
        <v>-1.0937655062043632</v>
      </c>
      <c r="Y22" s="25">
        <f t="shared" si="5"/>
        <v>-3.7545504668021539E-5</v>
      </c>
      <c r="Z22" s="34"/>
      <c r="AB22" s="31"/>
      <c r="AC22" s="8">
        <v>-9.180825303265E-3</v>
      </c>
      <c r="AD22" s="25">
        <f>A22-SQRT(-0.5/AC22)</f>
        <v>3.6202076765894384</v>
      </c>
      <c r="AE22" s="22">
        <v>-7.2562793628130002E-3</v>
      </c>
      <c r="AF22" s="25">
        <f>A22-SQRT(-0.5/AE22)</f>
        <v>2.6990460435861898</v>
      </c>
      <c r="AG22" s="8"/>
      <c r="AH22">
        <v>29131.730039999999</v>
      </c>
      <c r="AI22">
        <f t="shared" si="6"/>
        <v>0.13273392853299937</v>
      </c>
      <c r="AJ22" s="13">
        <f>AI22-$AJ$3</f>
        <v>-1.0364467343746658E-2</v>
      </c>
      <c r="AK22" s="16">
        <f>A22-SQRT(-0.5/AJ22)</f>
        <v>4.0543721737079155</v>
      </c>
    </row>
    <row r="23" spans="1:37" x14ac:dyDescent="0.3">
      <c r="A23">
        <v>12</v>
      </c>
      <c r="B23" s="22">
        <v>-7.9207765866749994E-3</v>
      </c>
      <c r="C23" s="25">
        <f t="shared" si="2"/>
        <v>4.0548679388907098</v>
      </c>
      <c r="D23" s="25">
        <f>-$AI$3+B23/$AI$2</f>
        <v>29668.058168181302</v>
      </c>
      <c r="E23" s="25">
        <f t="shared" si="1"/>
        <v>-0.74519181869982276</v>
      </c>
      <c r="F23" s="25">
        <f t="shared" si="3"/>
        <v>-2.5117016337251518E-5</v>
      </c>
      <c r="G23" s="22">
        <v>-7.9207765892110003E-3</v>
      </c>
      <c r="H23" s="25">
        <f>A23-SQRT(-0.5/G23)</f>
        <v>4.0548679401626098</v>
      </c>
      <c r="I23" s="20">
        <v>-7.9207759471789999E-3</v>
      </c>
      <c r="J23" s="25">
        <f>A23-SQRT(-0.5/I23)</f>
        <v>4.0548676181595029</v>
      </c>
      <c r="K23" s="24">
        <v>-7.9189490931710002E-3</v>
      </c>
      <c r="L23" s="25">
        <f>A23-SQRT(-0.5/K23)</f>
        <v>4.0539512238403796</v>
      </c>
      <c r="M23" s="24">
        <v>-7.6611884692870001E-3</v>
      </c>
      <c r="N23" s="25">
        <f>A23-SQRT(-0.5/M23)</f>
        <v>3.9213846762195761</v>
      </c>
      <c r="O23" s="24">
        <v>-7.8711248536600005E-3</v>
      </c>
      <c r="P23" s="25">
        <f>A23-SQRT(-0.5/O23)</f>
        <v>4.0298480453477055</v>
      </c>
      <c r="Q23" s="24">
        <v>-6.911452006966E-3</v>
      </c>
      <c r="R23" s="25">
        <f>A23-SQRT(-0.5/Q23)</f>
        <v>3.4944901109557378</v>
      </c>
      <c r="S23" s="24">
        <v>-4.3255181735220001E-3</v>
      </c>
      <c r="T23" s="25">
        <f>A23-SQRT(-0.5/S23)</f>
        <v>1.2485774273933714</v>
      </c>
      <c r="U23" s="24">
        <v>-7.9207765892020006E-3</v>
      </c>
      <c r="V23" s="25">
        <f>A23-SQRT(-0.5/U23)</f>
        <v>4.0548679401580952</v>
      </c>
      <c r="W23" s="25">
        <f>-$AI$3+U23/$AI$2</f>
        <v>29668.058167626688</v>
      </c>
      <c r="X23" s="25">
        <f t="shared" si="4"/>
        <v>-0.74519237331332988</v>
      </c>
      <c r="Y23" s="25">
        <f t="shared" si="5"/>
        <v>-2.5117035030742467E-5</v>
      </c>
      <c r="Z23" s="34"/>
      <c r="AB23" s="31"/>
      <c r="AC23" s="8">
        <v>-7.1177915502410004E-3</v>
      </c>
      <c r="AD23" s="25">
        <f>A23-SQRT(-0.5/AC23)</f>
        <v>3.618681019745031</v>
      </c>
      <c r="AE23" s="22">
        <v>-5.778185867886E-3</v>
      </c>
      <c r="AF23" s="25">
        <f>A23-SQRT(-0.5/AE23)</f>
        <v>2.6977234144657327</v>
      </c>
      <c r="AG23" s="8"/>
      <c r="AH23">
        <v>29668.803360000002</v>
      </c>
      <c r="AI23">
        <f t="shared" si="6"/>
        <v>0.13518101463382406</v>
      </c>
      <c r="AJ23" s="13">
        <f>AI23-$AJ$3</f>
        <v>-7.9173812429219614E-3</v>
      </c>
      <c r="AK23" s="16">
        <f>A23-SQRT(-0.5/AJ23)</f>
        <v>4.0531644991982496</v>
      </c>
    </row>
    <row r="24" spans="1:37" x14ac:dyDescent="0.3">
      <c r="A24">
        <v>13</v>
      </c>
      <c r="B24" s="22">
        <v>-6.2476869588959996E-3</v>
      </c>
      <c r="C24" s="25">
        <f t="shared" si="2"/>
        <v>4.0540725529817916</v>
      </c>
      <c r="D24" s="25">
        <f>-$AI$3+B24/$AI$2</f>
        <v>30035.258897549185</v>
      </c>
      <c r="E24" s="25">
        <f t="shared" si="1"/>
        <v>-0.52946245081329835</v>
      </c>
      <c r="F24" s="25">
        <f t="shared" si="3"/>
        <v>-1.7627719454782387E-5</v>
      </c>
      <c r="G24" s="22">
        <v>-6.2476869604490004E-3</v>
      </c>
      <c r="H24" s="25">
        <f>A24-SQRT(-0.5/G24)</f>
        <v>4.0540725540936453</v>
      </c>
      <c r="I24" s="20">
        <v>-6.2476865108439996E-3</v>
      </c>
      <c r="J24" s="25">
        <f>A24-SQRT(-0.5/I24)</f>
        <v>4.0540722322038025</v>
      </c>
      <c r="K24" s="24">
        <v>-6.2464069654619998E-3</v>
      </c>
      <c r="L24" s="25">
        <f>A24-SQRT(-0.5/K24)</f>
        <v>4.053156014729872</v>
      </c>
      <c r="M24" s="24">
        <v>-6.0650373215619998E-3</v>
      </c>
      <c r="N24" s="25">
        <f>A24-SQRT(-0.5/M24)</f>
        <v>3.92036765436713</v>
      </c>
      <c r="O24" s="24">
        <v>-6.2129333199040003E-3</v>
      </c>
      <c r="P24" s="25">
        <f>A24-SQRT(-0.5/O24)</f>
        <v>4.0290867733953064</v>
      </c>
      <c r="Q24" s="24">
        <v>-5.5318206917229999E-3</v>
      </c>
      <c r="R24" s="25">
        <f>A24-SQRT(-0.5/Q24)</f>
        <v>3.4928366716081776</v>
      </c>
      <c r="S24" s="24">
        <v>-3.6199368016389998E-3</v>
      </c>
      <c r="T24" s="25">
        <f>A24-SQRT(-0.5/S24)</f>
        <v>1.2473850422686255</v>
      </c>
      <c r="U24" s="24">
        <v>-6.247686960443E-3</v>
      </c>
      <c r="V24" s="25">
        <f>A24-SQRT(-0.5/U24)</f>
        <v>4.0540725540893483</v>
      </c>
      <c r="W24" s="25">
        <f>-$AI$3+U24/$AI$2</f>
        <v>30035.25889720966</v>
      </c>
      <c r="X24" s="25">
        <f t="shared" si="4"/>
        <v>-0.52946279033858445</v>
      </c>
      <c r="Y24" s="25">
        <f t="shared" si="5"/>
        <v>-1.7627730758806842E-5</v>
      </c>
      <c r="Z24" s="34"/>
      <c r="AB24" s="31"/>
      <c r="AC24" s="8">
        <v>-5.6799484198150002E-3</v>
      </c>
      <c r="AD24" s="25">
        <f>A24-SQRT(-0.5/AC24)</f>
        <v>3.6176245861309777</v>
      </c>
      <c r="AE24" s="22">
        <v>-4.7100334126060003E-3</v>
      </c>
      <c r="AF24" s="25">
        <f>A24-SQRT(-0.5/AE24)</f>
        <v>2.6967791707473605</v>
      </c>
      <c r="AG24" s="8"/>
      <c r="AH24">
        <v>30035.788359999999</v>
      </c>
      <c r="AI24">
        <f t="shared" si="6"/>
        <v>0.13685312132627928</v>
      </c>
      <c r="AJ24" s="13">
        <f>AI24-$AJ$3</f>
        <v>-6.2452745504667506E-3</v>
      </c>
      <c r="AK24" s="16">
        <f>A24-SQRT(-0.5/AJ24)</f>
        <v>4.0523449149954036</v>
      </c>
    </row>
    <row r="25" spans="1:37" x14ac:dyDescent="0.3">
      <c r="A25">
        <v>14</v>
      </c>
      <c r="B25" s="22">
        <v>-5.0539408178579999E-3</v>
      </c>
      <c r="C25" s="25">
        <f t="shared" si="2"/>
        <v>4.0535082630724073</v>
      </c>
      <c r="D25" s="25">
        <f>-$AI$3+B25/$AI$2</f>
        <v>30297.25589184718</v>
      </c>
      <c r="E25" s="25">
        <f t="shared" si="1"/>
        <v>-0.38920815282108379</v>
      </c>
      <c r="F25" s="25">
        <f t="shared" si="3"/>
        <v>-1.2846151954598075E-5</v>
      </c>
      <c r="G25" s="22">
        <v>-5.0539408190490003E-3</v>
      </c>
      <c r="H25" s="25">
        <f>A25-SQRT(-0.5/G25)</f>
        <v>4.0535082642443907</v>
      </c>
      <c r="I25" s="20">
        <v>-5.0539404920129996E-3</v>
      </c>
      <c r="J25" s="25">
        <f>A25-SQRT(-0.5/I25)</f>
        <v>4.0535079424300733</v>
      </c>
      <c r="K25" s="24">
        <v>-5.0530096313580004E-3</v>
      </c>
      <c r="L25" s="25">
        <f>A25-SQRT(-0.5/K25)</f>
        <v>4.052591817940451</v>
      </c>
      <c r="M25" s="24">
        <v>-4.9205996539710001E-3</v>
      </c>
      <c r="N25" s="25">
        <f>A25-SQRT(-0.5/M25)</f>
        <v>3.9196413010012243</v>
      </c>
      <c r="O25" s="24">
        <v>-5.0286688827320004E-3</v>
      </c>
      <c r="P25" s="25">
        <f>A25-SQRT(-0.5/O25)</f>
        <v>4.0285461831435079</v>
      </c>
      <c r="Q25" s="24">
        <v>-4.5279307753710004E-3</v>
      </c>
      <c r="R25" s="25">
        <f>A25-SQRT(-0.5/Q25)</f>
        <v>3.4916358803720815</v>
      </c>
      <c r="S25" s="24">
        <v>-3.0740345340820002E-3</v>
      </c>
      <c r="T25" s="25">
        <f>A25-SQRT(-0.5/S25)</f>
        <v>1.2464634506814214</v>
      </c>
      <c r="U25" s="24">
        <v>-5.053940819044E-3</v>
      </c>
      <c r="V25" s="25">
        <f>A25-SQRT(-0.5/U25)</f>
        <v>4.0535082642394702</v>
      </c>
      <c r="W25" s="25">
        <f>-$AI$3+U25/$AI$2</f>
        <v>30297.255891586887</v>
      </c>
      <c r="X25" s="25">
        <f t="shared" si="4"/>
        <v>-0.38920841311482945</v>
      </c>
      <c r="Y25" s="25">
        <f t="shared" si="5"/>
        <v>-1.2846160545818442E-5</v>
      </c>
      <c r="Z25" s="34"/>
      <c r="AB25" s="31"/>
      <c r="AC25" s="8">
        <v>-4.6378085524410003E-3</v>
      </c>
      <c r="AD25" s="25">
        <f>A25-SQRT(-0.5/AC25)</f>
        <v>3.616862778194724</v>
      </c>
      <c r="AE25" s="22">
        <v>-3.9130186344699999E-3</v>
      </c>
      <c r="AF25" s="25">
        <f>A25-SQRT(-0.5/AE25)</f>
        <v>2.6960808106192626</v>
      </c>
      <c r="AG25" s="8"/>
      <c r="AH25">
        <v>30297.645100000002</v>
      </c>
      <c r="AI25">
        <f t="shared" si="6"/>
        <v>0.13804622842171507</v>
      </c>
      <c r="AJ25" s="13">
        <f>AI25-$AJ$3</f>
        <v>-5.0521674550309537E-3</v>
      </c>
      <c r="AK25" s="16">
        <f>A25-SQRT(-0.5/AJ25)</f>
        <v>4.0517627556946714</v>
      </c>
    </row>
    <row r="26" spans="1:37" x14ac:dyDescent="0.3">
      <c r="A26">
        <v>15</v>
      </c>
      <c r="B26" s="22">
        <v>-4.1724118542830002E-3</v>
      </c>
      <c r="C26" s="25">
        <f t="shared" si="2"/>
        <v>4.0530932940789803</v>
      </c>
      <c r="D26" s="25">
        <f>-$AI$3+B26/$AI$2</f>
        <v>30490.729136202513</v>
      </c>
      <c r="E26" s="25">
        <f t="shared" si="1"/>
        <v>-0.29432379748686799</v>
      </c>
      <c r="F26" s="25">
        <f t="shared" si="3"/>
        <v>-9.6528015162554339E-6</v>
      </c>
      <c r="G26" s="22">
        <v>-4.1724118551799997E-3</v>
      </c>
      <c r="H26" s="25">
        <f>A26-SQRT(-0.5/G26)</f>
        <v>4.0530932952556817</v>
      </c>
      <c r="I26" s="20">
        <v>-4.172411609896E-3</v>
      </c>
      <c r="J26" s="25">
        <f>A26-SQRT(-0.5/I26)</f>
        <v>4.0530929734872085</v>
      </c>
      <c r="K26" s="24">
        <v>-4.1717133757530004E-3</v>
      </c>
      <c r="L26" s="25">
        <f>A26-SQRT(-0.5/K26)</f>
        <v>4.0521769009104851</v>
      </c>
      <c r="M26" s="24">
        <v>-4.07211725851E-3</v>
      </c>
      <c r="N26" s="25">
        <f>A26-SQRT(-0.5/M26)</f>
        <v>3.9191043637684331</v>
      </c>
      <c r="O26" s="24">
        <v>-4.1534611294869999E-3</v>
      </c>
      <c r="P26" s="25">
        <f>A26-SQRT(-0.5/O26)</f>
        <v>4.0281483485879459</v>
      </c>
      <c r="Q26" s="24">
        <v>-3.7746345514650002E-3</v>
      </c>
      <c r="R26" s="25">
        <f>A26-SQRT(-0.5/Q26)</f>
        <v>3.4907361416782905</v>
      </c>
      <c r="S26" s="24">
        <v>-2.6429887482150001E-3</v>
      </c>
      <c r="T26" s="25">
        <f>A26-SQRT(-0.5/S26)</f>
        <v>1.2457363455625572</v>
      </c>
      <c r="U26" s="24">
        <v>-4.1724118551770004E-3</v>
      </c>
      <c r="V26" s="25">
        <f>A26-SQRT(-0.5/U26)</f>
        <v>4.0530932952517471</v>
      </c>
      <c r="W26" s="25">
        <f>-$AI$3+U26/$AI$2</f>
        <v>30490.729136006303</v>
      </c>
      <c r="X26" s="25">
        <f t="shared" si="4"/>
        <v>-0.29432399369761697</v>
      </c>
      <c r="Y26" s="25">
        <f t="shared" si="5"/>
        <v>-9.6528079512886568E-6</v>
      </c>
      <c r="Z26" s="34"/>
      <c r="AB26" s="31"/>
      <c r="AC26" s="8">
        <v>-3.858360020926E-3</v>
      </c>
      <c r="AD26" s="25">
        <f>A26-SQRT(-0.5/AC26)</f>
        <v>3.6162951337957114</v>
      </c>
      <c r="AE26" s="22">
        <v>-3.3025207214329999E-3</v>
      </c>
      <c r="AF26" s="25">
        <f>A26-SQRT(-0.5/AE26)</f>
        <v>2.6955494129194619</v>
      </c>
      <c r="AG26" s="8"/>
      <c r="AH26">
        <v>30491.02346</v>
      </c>
      <c r="AI26">
        <f t="shared" si="6"/>
        <v>0.13892732506035702</v>
      </c>
      <c r="AJ26" s="13">
        <f>AI26-$AJ$3</f>
        <v>-4.1710708163890109E-3</v>
      </c>
      <c r="AK26" s="16">
        <f>A26-SQRT(-0.5/AJ26)</f>
        <v>4.0513336695611972</v>
      </c>
    </row>
    <row r="27" spans="1:37" x14ac:dyDescent="0.3">
      <c r="A27">
        <v>16</v>
      </c>
      <c r="B27" s="22">
        <v>-3.502968408744E-3</v>
      </c>
      <c r="C27" s="25">
        <f t="shared" si="2"/>
        <v>4.0527791521653498</v>
      </c>
      <c r="D27" s="25">
        <f>-$AI$3+B27/$AI$2</f>
        <v>30637.654989660103</v>
      </c>
      <c r="E27" s="25">
        <f t="shared" si="1"/>
        <v>-0.22777033989768825</v>
      </c>
      <c r="F27" s="25">
        <f t="shared" si="3"/>
        <v>-7.4342715416046664E-6</v>
      </c>
      <c r="G27" s="22">
        <v>-3.5029684094720001E-3</v>
      </c>
      <c r="H27" s="25">
        <f>A27-SQRT(-0.5/G27)</f>
        <v>4.0527791534068101</v>
      </c>
      <c r="I27" s="20">
        <v>-3.5029682207889999E-3</v>
      </c>
      <c r="J27" s="25">
        <f>A27-SQRT(-0.5/I27)</f>
        <v>4.052778831645762</v>
      </c>
      <c r="K27" s="24">
        <v>-3.5024311086800002E-3</v>
      </c>
      <c r="L27" s="25">
        <f>A27-SQRT(-0.5/K27)</f>
        <v>4.0518627891941073</v>
      </c>
      <c r="M27" s="24">
        <v>-3.4256453136220001E-3</v>
      </c>
      <c r="N27" s="25">
        <f>A27-SQRT(-0.5/M27)</f>
        <v>3.9186962155440472</v>
      </c>
      <c r="O27" s="24">
        <v>-3.4883936545239999E-3</v>
      </c>
      <c r="P27" s="25">
        <f>A27-SQRT(-0.5/O27)</f>
        <v>4.0278470022848065</v>
      </c>
      <c r="Q27" s="24">
        <v>-3.1949088565590002E-3</v>
      </c>
      <c r="R27" s="25">
        <f>A27-SQRT(-0.5/Q27)</f>
        <v>3.4900444795978149</v>
      </c>
      <c r="S27" s="24">
        <v>-2.2966803632950001E-3</v>
      </c>
      <c r="T27" s="25">
        <f>A27-SQRT(-0.5/S27)</f>
        <v>1.2451525541525594</v>
      </c>
      <c r="U27" s="24">
        <v>-3.5029684094689999E-3</v>
      </c>
      <c r="V27" s="25">
        <f>A27-SQRT(-0.5/U27)</f>
        <v>4.0527791534016941</v>
      </c>
      <c r="W27" s="25">
        <f>-$AI$3+U27/$AI$2</f>
        <v>30637.654989500981</v>
      </c>
      <c r="X27" s="25">
        <f t="shared" si="4"/>
        <v>-0.22777049901924329</v>
      </c>
      <c r="Y27" s="25">
        <f t="shared" si="5"/>
        <v>-7.4342767352257886E-6</v>
      </c>
      <c r="Z27" s="34"/>
      <c r="AB27" s="31"/>
      <c r="AC27" s="8">
        <v>-3.2601557543059999E-3</v>
      </c>
      <c r="AD27" s="25">
        <f>A27-SQRT(-0.5/AC27)</f>
        <v>3.61586072196849</v>
      </c>
      <c r="AE27" s="22">
        <v>-2.8245488589509998E-3</v>
      </c>
      <c r="AF27" s="25">
        <f>A27-SQRT(-0.5/AE27)</f>
        <v>2.6951354863618171</v>
      </c>
      <c r="AG27" s="8"/>
      <c r="AH27">
        <v>30637.88276</v>
      </c>
      <c r="AI27">
        <f t="shared" si="6"/>
        <v>0.13959646526603106</v>
      </c>
      <c r="AJ27" s="13">
        <f>AI27-$AJ$3</f>
        <v>-3.501930610714965E-3</v>
      </c>
      <c r="AK27" s="16">
        <f>A27-SQRT(-0.5/AJ27)</f>
        <v>4.0510090023300815</v>
      </c>
    </row>
    <row r="28" spans="1:37" x14ac:dyDescent="0.3">
      <c r="A28">
        <v>17</v>
      </c>
      <c r="B28" s="22">
        <v>-2.982638033783E-3</v>
      </c>
      <c r="C28" s="25">
        <f t="shared" si="2"/>
        <v>4.0525355755605066</v>
      </c>
      <c r="D28" s="25">
        <f>-$AI$3+B28/$AI$2</f>
        <v>30751.8543069146</v>
      </c>
      <c r="E28" s="25">
        <f t="shared" si="1"/>
        <v>-0.17981308540038299</v>
      </c>
      <c r="F28" s="25">
        <f t="shared" si="3"/>
        <v>-5.8471932197629528E-6</v>
      </c>
      <c r="G28" s="22">
        <v>-2.982638034662E-3</v>
      </c>
      <c r="H28" s="25">
        <f>A28-SQRT(-0.5/G28)</f>
        <v>4.0525355774683511</v>
      </c>
      <c r="I28" s="20">
        <v>-2.9826378863830002E-3</v>
      </c>
      <c r="J28" s="25">
        <f>A28-SQRT(-0.5/I28)</f>
        <v>4.052535255632927</v>
      </c>
      <c r="K28" s="24">
        <v>-2.982215892487E-3</v>
      </c>
      <c r="L28" s="25">
        <f>A28-SQRT(-0.5/K28)</f>
        <v>4.0516192324447164</v>
      </c>
      <c r="M28" s="24">
        <v>-2.921775564916E-3</v>
      </c>
      <c r="N28" s="25">
        <f>A28-SQRT(-0.5/M28)</f>
        <v>3.9183786027306624</v>
      </c>
      <c r="O28" s="24">
        <v>-2.9711886441160002E-3</v>
      </c>
      <c r="P28" s="25">
        <f>A28-SQRT(-0.5/O28)</f>
        <v>4.0276132216736134</v>
      </c>
      <c r="Q28" s="24">
        <v>-2.7392220746580002E-3</v>
      </c>
      <c r="R28" s="25">
        <f>A28-SQRT(-0.5/Q28)</f>
        <v>3.4895012776043064</v>
      </c>
      <c r="S28" s="24">
        <v>-2.01425924739E-3</v>
      </c>
      <c r="T28" s="25">
        <f>A28-SQRT(-0.5/S28)</f>
        <v>1.2446767091652777</v>
      </c>
      <c r="U28" s="24">
        <v>-2.9826380346599998E-3</v>
      </c>
      <c r="V28" s="25">
        <f>A28-SQRT(-0.5/U28)</f>
        <v>4.0525355774640097</v>
      </c>
      <c r="W28" s="25">
        <f>-$AI$3+U28/$AI$2</f>
        <v>30751.854306722118</v>
      </c>
      <c r="X28" s="25">
        <f t="shared" si="4"/>
        <v>-0.17981327788220369</v>
      </c>
      <c r="Y28" s="25">
        <f t="shared" si="5"/>
        <v>-5.8471994789203129E-6</v>
      </c>
      <c r="Z28" s="34"/>
      <c r="AA28" s="31"/>
      <c r="AB28" s="31"/>
      <c r="AC28" s="8">
        <v>-2.791046362923E-3</v>
      </c>
      <c r="AD28" s="25">
        <f>A28-SQRT(-0.5/AC28)</f>
        <v>3.6155208103886842</v>
      </c>
      <c r="AE28" s="22">
        <v>-2.4433323288529998E-3</v>
      </c>
      <c r="AF28" s="25">
        <f>A28-SQRT(-0.5/AE28)</f>
        <v>2.6948066716373873</v>
      </c>
      <c r="AG28" s="8"/>
      <c r="AH28">
        <v>30752.03412</v>
      </c>
      <c r="AI28">
        <f t="shared" si="6"/>
        <v>0.14011657713166281</v>
      </c>
      <c r="AJ28" s="13">
        <f>AI28-$AJ$3</f>
        <v>-2.9818187450832145E-3</v>
      </c>
      <c r="AK28" s="16">
        <f>A28-SQRT(-0.5/AJ28)</f>
        <v>4.0507569659847249</v>
      </c>
    </row>
    <row r="29" spans="1:37" x14ac:dyDescent="0.3">
      <c r="A29">
        <v>18</v>
      </c>
      <c r="B29" s="22">
        <v>-2.5702033148169998E-3</v>
      </c>
      <c r="C29" s="25">
        <f t="shared" si="2"/>
        <v>4.0523428781192443</v>
      </c>
      <c r="D29" s="25">
        <f>-$AI$3+B29/$AI$2</f>
        <v>30842.373264839163</v>
      </c>
      <c r="E29" s="25">
        <f t="shared" si="1"/>
        <v>-0.14448516083575669</v>
      </c>
      <c r="F29" s="25">
        <f t="shared" si="3"/>
        <v>-4.6846097976471678E-6</v>
      </c>
      <c r="G29" s="22">
        <v>-2.570203315311E-3</v>
      </c>
      <c r="H29" s="25">
        <f>A29-SQRT(-0.5/G29)</f>
        <v>4.0523428794596335</v>
      </c>
      <c r="I29" s="20">
        <v>-2.57020319675E-3</v>
      </c>
      <c r="J29" s="25">
        <f>A29-SQRT(-0.5/I29)</f>
        <v>4.0523425577636374</v>
      </c>
      <c r="K29" s="24">
        <v>-2.569865633748E-3</v>
      </c>
      <c r="L29" s="25">
        <f>A29-SQRT(-0.5/K29)</f>
        <v>4.0514265451802665</v>
      </c>
      <c r="M29" s="24">
        <v>-2.5214428668319999E-3</v>
      </c>
      <c r="N29" s="25">
        <f>A29-SQRT(-0.5/M29)</f>
        <v>3.918126580027506</v>
      </c>
      <c r="O29" s="24">
        <v>-2.5610455578290001E-3</v>
      </c>
      <c r="P29" s="25">
        <f>A29-SQRT(-0.5/O29)</f>
        <v>4.0274281954069657</v>
      </c>
      <c r="Q29" s="24">
        <v>-2.3745390821000001E-3</v>
      </c>
      <c r="R29" s="25">
        <f>A29-SQRT(-0.5/Q29)</f>
        <v>3.4890668560384253</v>
      </c>
      <c r="S29" s="24">
        <v>-1.7809183499869999E-3</v>
      </c>
      <c r="T29" s="25">
        <f>A29-SQRT(-0.5/S29)</f>
        <v>1.244283726659404</v>
      </c>
      <c r="U29" s="24">
        <v>-2.57020331531E-3</v>
      </c>
      <c r="V29" s="25">
        <f>A29-SQRT(-0.5/U29)</f>
        <v>4.052342879456921</v>
      </c>
      <c r="W29" s="25">
        <f>-$AI$3+U29/$AI$2</f>
        <v>30842.373264730963</v>
      </c>
      <c r="X29" s="25">
        <f t="shared" si="4"/>
        <v>-0.14448526903652237</v>
      </c>
      <c r="Y29" s="25">
        <f t="shared" si="5"/>
        <v>-4.6846133058162013E-6</v>
      </c>
      <c r="Z29" s="34"/>
      <c r="AA29" s="31"/>
      <c r="AB29" s="31"/>
      <c r="AC29" s="8">
        <v>-2.4163806857410001E-3</v>
      </c>
      <c r="AD29" s="25">
        <f>A29-SQRT(-0.5/AC29)</f>
        <v>3.6152498066345711</v>
      </c>
      <c r="AE29" s="22">
        <v>-2.1344072697079999E-3</v>
      </c>
      <c r="AF29" s="25">
        <f>A29-SQRT(-0.5/AE29)</f>
        <v>2.6945410656430795</v>
      </c>
      <c r="AG29" s="8"/>
      <c r="AH29">
        <v>30842.517749999999</v>
      </c>
      <c r="AI29">
        <f t="shared" si="6"/>
        <v>0.14052885088476072</v>
      </c>
      <c r="AJ29" s="13">
        <f>AI29-$AJ$3</f>
        <v>-2.5695449919853064E-3</v>
      </c>
      <c r="AK29" s="16">
        <f>A29-SQRT(-0.5/AJ29)</f>
        <v>4.0505562829983006</v>
      </c>
    </row>
    <row r="30" spans="1:37" x14ac:dyDescent="0.3">
      <c r="A30">
        <v>19</v>
      </c>
      <c r="B30" s="22">
        <v>-2.2377663469260001E-3</v>
      </c>
      <c r="C30" s="25">
        <f t="shared" si="2"/>
        <v>4.0521877953203553</v>
      </c>
      <c r="D30" s="25">
        <f>-$AI$3+B30/$AI$2</f>
        <v>30915.334745833145</v>
      </c>
      <c r="E30" s="25">
        <f t="shared" si="1"/>
        <v>-0.11787416685547214</v>
      </c>
      <c r="F30" s="25">
        <f t="shared" si="3"/>
        <v>-3.8127912375837679E-6</v>
      </c>
      <c r="G30" s="22">
        <v>-2.2377663474180002E-3</v>
      </c>
      <c r="H30" s="25">
        <f>A30-SQRT(-0.5/G30)</f>
        <v>4.0521877969635831</v>
      </c>
      <c r="I30" s="20">
        <v>-2.2377662510829999E-3</v>
      </c>
      <c r="J30" s="25">
        <f>A30-SQRT(-0.5/I30)</f>
        <v>4.0521874752147244</v>
      </c>
      <c r="K30" s="24">
        <v>-2.2374920147859999E-3</v>
      </c>
      <c r="L30" s="25">
        <f>A30-SQRT(-0.5/K30)</f>
        <v>4.0512714703461228</v>
      </c>
      <c r="M30" s="24">
        <v>-2.1981013394290001E-3</v>
      </c>
      <c r="N30" s="25">
        <f>A30-SQRT(-0.5/M30)</f>
        <v>3.9179232425903319</v>
      </c>
      <c r="O30" s="24">
        <v>-2.2303270595550001E-3</v>
      </c>
      <c r="P30" s="25">
        <f>A30-SQRT(-0.5/O30)</f>
        <v>4.027279229506231</v>
      </c>
      <c r="Q30" s="24">
        <v>-2.078138037827E-3</v>
      </c>
      <c r="R30" s="25">
        <f>A30-SQRT(-0.5/Q30)</f>
        <v>3.488713971009556</v>
      </c>
      <c r="S30" s="24">
        <v>-1.585906395807E-3</v>
      </c>
      <c r="T30" s="25">
        <f>A30-SQRT(-0.5/S30)</f>
        <v>1.2439554142298412</v>
      </c>
      <c r="U30" s="24">
        <v>-2.2377663474170001E-3</v>
      </c>
      <c r="V30" s="25">
        <f>A30-SQRT(-0.5/U30)</f>
        <v>4.0521877969602436</v>
      </c>
      <c r="W30" s="25">
        <f>-$AI$3+U30/$AI$2</f>
        <v>30915.33474572538</v>
      </c>
      <c r="X30" s="25">
        <f t="shared" si="4"/>
        <v>-0.11787427461968036</v>
      </c>
      <c r="Y30" s="25">
        <f t="shared" si="5"/>
        <v>-3.8127947233554156E-6</v>
      </c>
      <c r="Z30" s="34"/>
      <c r="AA30" s="31"/>
      <c r="AB30" s="31"/>
      <c r="AC30" s="8">
        <v>-2.1124026837850002E-3</v>
      </c>
      <c r="AD30" s="25">
        <f>A30-SQRT(-0.5/AC30)</f>
        <v>3.6150302427768146</v>
      </c>
      <c r="AE30" s="22">
        <v>-1.8805823491049999E-3</v>
      </c>
      <c r="AF30" s="25">
        <f>A30-SQRT(-0.5/AE30)</f>
        <v>2.6943234026393199</v>
      </c>
      <c r="AG30" s="8"/>
      <c r="AH30">
        <v>30915.45262</v>
      </c>
      <c r="AI30">
        <f t="shared" si="6"/>
        <v>0.14086116660404177</v>
      </c>
      <c r="AJ30" s="13">
        <f>AI30-$AJ$3</f>
        <v>-2.2372292727042553E-3</v>
      </c>
      <c r="AK30" s="16">
        <f>A30-SQRT(-0.5/AJ30)</f>
        <v>4.0503937005102184</v>
      </c>
    </row>
    <row r="31" spans="1:37" x14ac:dyDescent="0.3">
      <c r="A31">
        <v>20</v>
      </c>
      <c r="B31" s="22">
        <v>-1.9658975416109998E-3</v>
      </c>
      <c r="C31" s="25">
        <f t="shared" si="2"/>
        <v>4.0520611272182343</v>
      </c>
      <c r="D31" s="25">
        <f>-$AI$3+B31/$AI$2</f>
        <v>30975.003051670748</v>
      </c>
      <c r="E31" s="25">
        <f t="shared" si="1"/>
        <v>-9.7288329252478434E-2</v>
      </c>
      <c r="F31" s="25">
        <f t="shared" si="3"/>
        <v>-3.1408559838253112E-6</v>
      </c>
      <c r="G31" s="22">
        <v>-1.9658975419369999E-3</v>
      </c>
      <c r="H31" s="25">
        <f>A31-SQRT(-0.5/G31)</f>
        <v>4.0520611285405383</v>
      </c>
      <c r="I31" s="20">
        <v>-1.9658974626240002E-3</v>
      </c>
      <c r="J31" s="25">
        <f>A31-SQRT(-0.5/I31)</f>
        <v>4.0520608068353408</v>
      </c>
      <c r="K31" s="24">
        <v>-1.9656716516650002E-3</v>
      </c>
      <c r="L31" s="25">
        <f>A31-SQRT(-0.5/K31)</f>
        <v>4.0511448054213659</v>
      </c>
      <c r="M31" s="24">
        <v>-1.933199855391E-3</v>
      </c>
      <c r="N31" s="25">
        <f>A31-SQRT(-0.5/M31)</f>
        <v>3.9177568062826147</v>
      </c>
      <c r="O31" s="24">
        <v>-1.9597721724959999E-3</v>
      </c>
      <c r="P31" s="25">
        <f>A31-SQRT(-0.5/O31)</f>
        <v>4.027157518218317</v>
      </c>
      <c r="Q31" s="24">
        <v>-1.833972915033E-3</v>
      </c>
      <c r="R31" s="25">
        <f>A31-SQRT(-0.5/Q31)</f>
        <v>3.4884234089244472</v>
      </c>
      <c r="S31" s="24">
        <v>-1.4212636835850001E-3</v>
      </c>
      <c r="T31" s="25">
        <f>A31-SQRT(-0.5/S31)</f>
        <v>1.2436783123444322</v>
      </c>
      <c r="U31" s="24">
        <v>-1.9658975419359999E-3</v>
      </c>
      <c r="V31" s="25">
        <f>A31-SQRT(-0.5/U31)</f>
        <v>4.0520611285364811</v>
      </c>
      <c r="W31" s="25">
        <f>-$AI$3+U31/$AI$2</f>
        <v>30975.003051599422</v>
      </c>
      <c r="X31" s="25">
        <f t="shared" si="4"/>
        <v>-9.7288400578690926E-2</v>
      </c>
      <c r="Y31" s="25">
        <f t="shared" si="5"/>
        <v>-3.1408582865204344E-6</v>
      </c>
      <c r="Z31" s="34"/>
      <c r="AA31" s="31"/>
      <c r="AB31" s="31"/>
      <c r="AC31" s="8">
        <v>-1.8623836655530001E-3</v>
      </c>
      <c r="AD31" s="25">
        <f>A31-SQRT(-0.5/AC31)</f>
        <v>3.6148498615261317</v>
      </c>
      <c r="AE31" s="22">
        <v>-1.6694898054229999E-3</v>
      </c>
      <c r="AF31" s="25">
        <f>A31-SQRT(-0.5/AE31)</f>
        <v>2.6941427736034598</v>
      </c>
      <c r="AG31" s="8"/>
      <c r="AH31">
        <v>30975.100340000001</v>
      </c>
      <c r="AI31">
        <f t="shared" si="6"/>
        <v>0.14113294161337919</v>
      </c>
      <c r="AJ31" s="13">
        <f>AI31-$AJ$3</f>
        <v>-1.9654542633668337E-3</v>
      </c>
      <c r="AK31" s="16">
        <f>A31-SQRT(-0.5/AJ31)</f>
        <v>4.050262821370854</v>
      </c>
    </row>
    <row r="32" spans="1:37" x14ac:dyDescent="0.3">
      <c r="A32">
        <v>21</v>
      </c>
      <c r="B32" s="22">
        <v>-1.7407277604819999E-3</v>
      </c>
      <c r="C32" s="25">
        <f t="shared" si="2"/>
        <v>4.0519563252865041</v>
      </c>
      <c r="D32" s="25">
        <f>-$AI$3+B32/$AI$2</f>
        <v>31024.422106388061</v>
      </c>
      <c r="E32" s="25">
        <f t="shared" si="1"/>
        <v>-8.1443611939903349E-2</v>
      </c>
      <c r="F32" s="25">
        <f t="shared" si="3"/>
        <v>-2.6251382817019594E-6</v>
      </c>
      <c r="G32" s="22">
        <v>-1.740727760722E-3</v>
      </c>
      <c r="H32" s="25">
        <f>A32-SQRT(-0.5/G32)</f>
        <v>4.0519563264548459</v>
      </c>
      <c r="I32" s="20">
        <v>-1.740727694645E-3</v>
      </c>
      <c r="J32" s="25">
        <f>A32-SQRT(-0.5/I32)</f>
        <v>4.0519560047859606</v>
      </c>
      <c r="K32" s="24">
        <v>-1.7405395469E-3</v>
      </c>
      <c r="L32" s="25">
        <f>A32-SQRT(-0.5/K32)</f>
        <v>4.0510400100598751</v>
      </c>
      <c r="M32" s="24">
        <v>-1.7134569137029999E-3</v>
      </c>
      <c r="N32" s="25">
        <f>A32-SQRT(-0.5/M32)</f>
        <v>3.9176188403324801</v>
      </c>
      <c r="O32" s="24">
        <v>-1.735624164525E-3</v>
      </c>
      <c r="P32" s="25">
        <f>A32-SQRT(-0.5/O32)</f>
        <v>4.0270567885674744</v>
      </c>
      <c r="Q32" s="24">
        <v>-1.630450055508E-3</v>
      </c>
      <c r="R32" s="25">
        <f>A32-SQRT(-0.5/Q32)</f>
        <v>3.488181304304355</v>
      </c>
      <c r="S32" s="24">
        <v>-1.2809950444650001E-3</v>
      </c>
      <c r="T32" s="25">
        <f>A32-SQRT(-0.5/S32)</f>
        <v>1.2434422936054119</v>
      </c>
      <c r="U32" s="24">
        <v>-1.7407277607209999E-3</v>
      </c>
      <c r="V32" s="25">
        <f>A32-SQRT(-0.5/U32)</f>
        <v>4.0519563264499787</v>
      </c>
      <c r="W32" s="25">
        <f>-$AI$3+U32/$AI$2</f>
        <v>31024.422106335605</v>
      </c>
      <c r="X32" s="25">
        <f t="shared" si="4"/>
        <v>-8.1443664395919768E-2</v>
      </c>
      <c r="Y32" s="25">
        <f t="shared" si="5"/>
        <v>-2.6251399724950558E-6</v>
      </c>
      <c r="Z32" s="34"/>
      <c r="AA32" s="31"/>
      <c r="AB32" s="31"/>
      <c r="AC32" s="8">
        <v>-1.654267046617E-3</v>
      </c>
      <c r="AD32" s="25">
        <f>A32-SQRT(-0.5/AC32)</f>
        <v>3.6146998549016196</v>
      </c>
      <c r="AE32" s="22">
        <v>-1.492047575428E-3</v>
      </c>
      <c r="AF32" s="25">
        <f>A32-SQRT(-0.5/AE32)</f>
        <v>2.6939912112164315</v>
      </c>
      <c r="AG32" s="8"/>
      <c r="AH32">
        <v>31024.503550000001</v>
      </c>
      <c r="AI32">
        <f t="shared" si="6"/>
        <v>0.14135803920066417</v>
      </c>
      <c r="AJ32" s="13">
        <f>AI32-$AJ$3</f>
        <v>-1.7403566760818556E-3</v>
      </c>
      <c r="AK32" s="16">
        <f>A32-SQRT(-0.5/AJ32)</f>
        <v>4.0501495636340188</v>
      </c>
    </row>
    <row r="33" spans="1:37" x14ac:dyDescent="0.3">
      <c r="A33">
        <v>22</v>
      </c>
      <c r="B33" s="22">
        <v>-1.5521422645739999E-3</v>
      </c>
      <c r="C33" s="25">
        <f t="shared" si="2"/>
        <v>4.0518686262938175</v>
      </c>
      <c r="D33" s="25">
        <f>-$AI$3+B33/$AI$2</f>
        <v>31065.811838591198</v>
      </c>
      <c r="E33" s="25">
        <f>D33-AH33</f>
        <v>-6.872140880295774E-2</v>
      </c>
      <c r="F33" s="25">
        <f t="shared" si="3"/>
        <v>-2.2121184902591327E-6</v>
      </c>
      <c r="G33" s="22">
        <v>-1.552142264811E-3</v>
      </c>
      <c r="H33" s="25">
        <f>A33-SQRT(-0.5/G33)</f>
        <v>4.051868627664085</v>
      </c>
      <c r="I33" s="20">
        <v>-1.552142209177E-3</v>
      </c>
      <c r="J33" s="25">
        <f>A33-SQRT(-0.5/I33)</f>
        <v>4.051868306003378</v>
      </c>
      <c r="K33" s="24">
        <v>-1.551983792208E-3</v>
      </c>
      <c r="L33" s="25">
        <f>A33-SQRT(-0.5/K33)</f>
        <v>4.0509523118790192</v>
      </c>
      <c r="M33" s="24">
        <v>-1.5291609914499999E-3</v>
      </c>
      <c r="N33" s="25">
        <f>A33-SQRT(-0.5/M33)</f>
        <v>3.9175032046956098</v>
      </c>
      <c r="O33" s="24">
        <v>-1.5478452030870001E-3</v>
      </c>
      <c r="P33" s="25">
        <f>A33-SQRT(-0.5/O33)</f>
        <v>4.0269724768383739</v>
      </c>
      <c r="Q33" s="24">
        <v>-1.459023418845E-3</v>
      </c>
      <c r="R33" s="25">
        <f>A33-SQRT(-0.5/Q33)</f>
        <v>3.4879774448831959</v>
      </c>
      <c r="S33" s="24">
        <v>-1.1605152736549999E-3</v>
      </c>
      <c r="T33" s="25">
        <f>A33-SQRT(-0.5/S33)</f>
        <v>1.243239616014769</v>
      </c>
      <c r="U33" s="24">
        <v>-1.5521422648099999E-3</v>
      </c>
      <c r="V33" s="25">
        <f>A33-SQRT(-0.5/U33)</f>
        <v>4.0518686276583047</v>
      </c>
      <c r="W33" s="25">
        <f>-$AI$3+U33/$AI$2</f>
        <v>31065.811838539405</v>
      </c>
      <c r="X33" s="25">
        <f t="shared" si="4"/>
        <v>-6.8721460596862016E-2</v>
      </c>
      <c r="Y33" s="25">
        <f t="shared" si="5"/>
        <v>-2.2121201574870801E-6</v>
      </c>
      <c r="Z33" s="34"/>
      <c r="AA33" s="31"/>
      <c r="AB33" s="31"/>
      <c r="AC33" s="8">
        <v>-1.4791853561650001E-3</v>
      </c>
      <c r="AD33" s="25">
        <f>A33-SQRT(-0.5/AC33)</f>
        <v>3.6145737599003738</v>
      </c>
      <c r="AE33" s="22">
        <v>-1.341464633208E-3</v>
      </c>
      <c r="AF33" s="25">
        <f>A33-SQRT(-0.5/AE33)</f>
        <v>2.6938627854942361</v>
      </c>
      <c r="AG33" s="8"/>
      <c r="AH33">
        <v>31065.880560000001</v>
      </c>
      <c r="AI33">
        <f t="shared" si="6"/>
        <v>0.14154656672994953</v>
      </c>
      <c r="AJ33" s="13">
        <f>AI33-$AJ$3</f>
        <v>-1.5518291467964962E-3</v>
      </c>
      <c r="AK33" s="16">
        <f>A33-SQRT(-0.5/AJ33)</f>
        <v>4.0500579902580114</v>
      </c>
    </row>
    <row r="34" spans="1:37" x14ac:dyDescent="0.3">
      <c r="A34">
        <v>23</v>
      </c>
      <c r="B34" s="22">
        <v>-1.392623860746E-3</v>
      </c>
      <c r="C34" s="25">
        <f t="shared" si="2"/>
        <v>4.0517944986882846</v>
      </c>
      <c r="D34" s="25">
        <f>-$AI$3+B34/$AI$2</f>
        <v>31100.822081474002</v>
      </c>
      <c r="E34" s="25"/>
      <c r="F34" s="25"/>
      <c r="G34" s="22">
        <v>-1.392623860955E-3</v>
      </c>
      <c r="H34" s="25">
        <f>A34-SQRT(-0.5/G34)</f>
        <v>4.0517945001101232</v>
      </c>
      <c r="I34" s="20">
        <v>-1.3926238136710001E-3</v>
      </c>
      <c r="J34" s="25">
        <f>A34-SQRT(-0.5/I34)</f>
        <v>4.0517941784342604</v>
      </c>
      <c r="K34" s="24">
        <v>-1.3924891791070001E-3</v>
      </c>
      <c r="L34" s="25">
        <f>A34-SQRT(-0.5/K34)</f>
        <v>4.0508781850438069</v>
      </c>
      <c r="M34" s="24">
        <v>-1.3730778222740001E-3</v>
      </c>
      <c r="N34" s="25">
        <f>A34-SQRT(-0.5/M34)</f>
        <v>3.9174053181258586</v>
      </c>
      <c r="O34" s="24">
        <v>-1.388971925374E-3</v>
      </c>
      <c r="P34" s="25">
        <f>A34-SQRT(-0.5/O34)</f>
        <v>4.0269011959098897</v>
      </c>
      <c r="Q34" s="24">
        <v>-1.3132811555690001E-3</v>
      </c>
      <c r="R34" s="25">
        <f>A34-SQRT(-0.5/Q34)</f>
        <v>3.4878041765401768</v>
      </c>
      <c r="S34" s="24">
        <v>-1.0562690317090001E-3</v>
      </c>
      <c r="T34" s="25">
        <f>A34-SQRT(-0.5/S34)</f>
        <v>1.2430642805579026</v>
      </c>
      <c r="U34" s="24">
        <v>-1.3926238609540001E-3</v>
      </c>
      <c r="V34" s="25">
        <f>A34-SQRT(-0.5/U34)</f>
        <v>4.0517945001033198</v>
      </c>
      <c r="W34" s="25">
        <f>-$AI$3+U34/$AI$2</f>
        <v>31100.822081428352</v>
      </c>
      <c r="X34" s="25"/>
      <c r="Y34" s="25"/>
      <c r="Z34" s="34"/>
      <c r="AA34" s="31"/>
      <c r="AB34" s="31"/>
      <c r="AC34" s="8">
        <v>-1.330498840393E-3</v>
      </c>
      <c r="AD34" s="25">
        <f>A34-SQRT(-0.5/AC34)</f>
        <v>3.6144667471925302</v>
      </c>
      <c r="AE34" s="22">
        <v>-1.212580767249E-3</v>
      </c>
      <c r="AF34" s="25">
        <f>A34-SQRT(-0.5/AE34)</f>
        <v>2.6937530075938803</v>
      </c>
      <c r="AG34" s="8"/>
    </row>
    <row r="35" spans="1:37" x14ac:dyDescent="0.3">
      <c r="A35">
        <v>24</v>
      </c>
      <c r="B35" s="22">
        <v>-1.256491585206E-3</v>
      </c>
      <c r="C35" s="25">
        <f t="shared" si="2"/>
        <v>4.0517312778232686</v>
      </c>
      <c r="D35" s="25">
        <f>-$AI$3+B35/$AI$2</f>
        <v>31130.699662470757</v>
      </c>
      <c r="E35" s="25"/>
      <c r="F35" s="25"/>
      <c r="G35" s="22">
        <v>-1.2564915853679999E-3</v>
      </c>
      <c r="H35" s="25">
        <f>A35-SQRT(-0.5/G35)</f>
        <v>4.0517312791092372</v>
      </c>
      <c r="I35" s="20">
        <v>-1.2564915448429999E-3</v>
      </c>
      <c r="J35" s="25">
        <f>A35-SQRT(-0.5/I35)</f>
        <v>4.051730957418421</v>
      </c>
      <c r="K35" s="24">
        <v>-1.256376160448E-3</v>
      </c>
      <c r="L35" s="25">
        <f>A35-SQRT(-0.5/K35)</f>
        <v>4.0508149633942026</v>
      </c>
      <c r="M35" s="24">
        <v>-1.2397289488940001E-3</v>
      </c>
      <c r="N35" s="25">
        <f>A35-SQRT(-0.5/M35)</f>
        <v>3.9173217251553645</v>
      </c>
      <c r="O35" s="24">
        <v>-1.253361814718E-3</v>
      </c>
      <c r="P35" s="25">
        <f>A35-SQRT(-0.5/O35)</f>
        <v>4.026840390409788</v>
      </c>
      <c r="Q35" s="24">
        <v>-1.188336421026E-3</v>
      </c>
      <c r="R35" s="25">
        <f>A35-SQRT(-0.5/Q35)</f>
        <v>3.4876556681959379</v>
      </c>
      <c r="S35" s="24">
        <v>-9.6546516919099996E-4</v>
      </c>
      <c r="T35" s="25">
        <f>A35-SQRT(-0.5/S35)</f>
        <v>1.2429115792911745</v>
      </c>
      <c r="U35" s="24">
        <v>-1.2564915853670001E-3</v>
      </c>
      <c r="V35" s="25">
        <f>A35-SQRT(-0.5/U35)</f>
        <v>4.0517312791013005</v>
      </c>
      <c r="W35" s="25">
        <f>-$AI$3+U35/$AI$2</f>
        <v>31130.699662435421</v>
      </c>
      <c r="X35" s="25"/>
      <c r="Y35" s="25"/>
      <c r="Z35" s="34"/>
      <c r="AA35" s="31"/>
      <c r="AB35" s="31"/>
      <c r="AC35" s="8">
        <v>-1.203156020955E-3</v>
      </c>
      <c r="AD35" s="25">
        <f>A35-SQRT(-0.5/AC35)</f>
        <v>3.6143751487183273</v>
      </c>
      <c r="AE35" s="22">
        <v>-1.1014181634050001E-3</v>
      </c>
      <c r="AF35" s="25">
        <f>A35-SQRT(-0.5/AE35)</f>
        <v>2.6936584286705347</v>
      </c>
      <c r="AG35" s="8"/>
    </row>
    <row r="36" spans="1:37" x14ac:dyDescent="0.3">
      <c r="A36">
        <v>25</v>
      </c>
      <c r="B36" s="22">
        <v>-1.139387571607E-3</v>
      </c>
      <c r="C36" s="25">
        <f t="shared" si="2"/>
        <v>4.0516769225467435</v>
      </c>
      <c r="D36" s="25">
        <f>-$AI$3+B36/$AI$2</f>
        <v>31156.401022691694</v>
      </c>
      <c r="E36" s="25"/>
      <c r="F36" s="25"/>
      <c r="G36" s="22">
        <v>-1.1393875717529999E-3</v>
      </c>
      <c r="H36" s="25">
        <f>A36-SQRT(-0.5/G36)</f>
        <v>4.0516769238888912</v>
      </c>
      <c r="I36" s="20">
        <v>-1.1393875367599999E-3</v>
      </c>
      <c r="J36" s="25">
        <f>A36-SQRT(-0.5/I36)</f>
        <v>4.0516766022052479</v>
      </c>
      <c r="K36" s="24">
        <v>-1.1392879006139999E-3</v>
      </c>
      <c r="L36" s="25">
        <f>A36-SQRT(-0.5/K36)</f>
        <v>4.0507606069703002</v>
      </c>
      <c r="M36" s="24">
        <v>-1.1249040420240001E-3</v>
      </c>
      <c r="N36" s="25">
        <f>A36-SQRT(-0.5/M36)</f>
        <v>3.9172497761301308</v>
      </c>
      <c r="O36" s="24">
        <v>-1.136684963573E-3</v>
      </c>
      <c r="P36" s="25">
        <f>A36-SQRT(-0.5/O36)</f>
        <v>4.0267881030114623</v>
      </c>
      <c r="Q36" s="24">
        <v>-1.080411864119E-3</v>
      </c>
      <c r="R36" s="25">
        <f>A36-SQRT(-0.5/Q36)</f>
        <v>3.4875274150543447</v>
      </c>
      <c r="S36" s="24">
        <v>-8.8588772523099995E-4</v>
      </c>
      <c r="T36" s="25">
        <f>A36-SQRT(-0.5/S36)</f>
        <v>1.2427777760480403</v>
      </c>
      <c r="U36" s="24">
        <v>-1.1393875717529999E-3</v>
      </c>
      <c r="V36" s="25">
        <f>A36-SQRT(-0.5/U36)</f>
        <v>4.0516769238888912</v>
      </c>
      <c r="W36" s="25">
        <f>-$AI$3+U36/$AI$2</f>
        <v>31156.401022659651</v>
      </c>
      <c r="X36" s="25"/>
      <c r="Y36" s="25"/>
      <c r="Z36" s="34"/>
      <c r="AA36" s="31"/>
      <c r="AB36" s="31"/>
      <c r="AC36" s="8">
        <v>-1.0932586117839999E-3</v>
      </c>
      <c r="AD36" s="25">
        <f>A36-SQRT(-0.5/AC36)</f>
        <v>3.6142961380045335</v>
      </c>
      <c r="AE36" s="22">
        <v>-1.0048705361839999E-3</v>
      </c>
      <c r="AF36" s="25">
        <f>A36-SQRT(-0.5/AE36)</f>
        <v>2.6935763628582272</v>
      </c>
      <c r="AG36" s="8"/>
    </row>
    <row r="37" spans="1:37" x14ac:dyDescent="0.3">
      <c r="A37">
        <v>26</v>
      </c>
      <c r="B37" s="22">
        <v>-1.037923757251E-3</v>
      </c>
      <c r="C37" s="25">
        <f t="shared" si="2"/>
        <v>4.0516298485625448</v>
      </c>
      <c r="D37" s="25">
        <f>-$AI$3+B37/$AI$2</f>
        <v>31178.669755948638</v>
      </c>
      <c r="E37" s="25"/>
      <c r="F37" s="25"/>
      <c r="G37" s="22">
        <v>-1.037923757369E-3</v>
      </c>
      <c r="H37" s="25">
        <f>A37-SQRT(-0.5/G37)</f>
        <v>4.0516298498101833</v>
      </c>
      <c r="I37" s="20">
        <v>-1.0379237269449999E-3</v>
      </c>
      <c r="J37" s="25">
        <f>A37-SQRT(-0.5/I37)</f>
        <v>4.0516295281308565</v>
      </c>
      <c r="K37" s="24">
        <v>-1.037837098672E-3</v>
      </c>
      <c r="L37" s="25">
        <f>A37-SQRT(-0.5/K37)</f>
        <v>4.050713531893674</v>
      </c>
      <c r="M37" s="24">
        <v>-1.025324253047E-3</v>
      </c>
      <c r="N37" s="25">
        <f>A37-SQRT(-0.5/M37)</f>
        <v>3.9171873962857831</v>
      </c>
      <c r="O37" s="24">
        <v>-1.0355739719329999E-3</v>
      </c>
      <c r="P37" s="25">
        <f>A37-SQRT(-0.5/O37)</f>
        <v>4.0267428118543975</v>
      </c>
      <c r="Q37" s="24">
        <v>-9.8655046959700006E-4</v>
      </c>
      <c r="R37" s="25">
        <f>A37-SQRT(-0.5/Q37)</f>
        <v>3.4874158933045933</v>
      </c>
      <c r="S37" s="24">
        <v>-8.1575930813699996E-4</v>
      </c>
      <c r="T37" s="25">
        <f>A37-SQRT(-0.5/S37)</f>
        <v>1.2426598754611362</v>
      </c>
      <c r="U37" s="24">
        <v>-1.037923757369E-3</v>
      </c>
      <c r="V37" s="25">
        <f>A37-SQRT(-0.5/U37)</f>
        <v>4.0516298498101833</v>
      </c>
      <c r="W37" s="25">
        <f>-$AI$3+U37/$AI$2</f>
        <v>31178.66975592274</v>
      </c>
      <c r="X37" s="25"/>
      <c r="Y37" s="25"/>
      <c r="Z37" s="34"/>
      <c r="AA37" s="31"/>
      <c r="AB37" s="31"/>
      <c r="AC37" s="8">
        <v>-9.977594114050001E-4</v>
      </c>
      <c r="AD37" s="25">
        <f>A37-SQRT(-0.5/AC37)</f>
        <v>3.6142275082386561</v>
      </c>
      <c r="AE37" s="22">
        <v>-9.2048361177999997E-4</v>
      </c>
      <c r="AF37" s="25">
        <f>A37-SQRT(-0.5/AE37)</f>
        <v>2.6935046933609854</v>
      </c>
      <c r="AG37" s="8"/>
    </row>
    <row r="38" spans="1:37" x14ac:dyDescent="0.3">
      <c r="A38">
        <v>27</v>
      </c>
      <c r="B38" s="22">
        <v>-9.4943395254600005E-4</v>
      </c>
      <c r="C38" s="25">
        <f t="shared" si="2"/>
        <v>4.0515888101669084</v>
      </c>
      <c r="D38" s="25">
        <f>-$AI$3+B38/$AI$2</f>
        <v>31198.091023219557</v>
      </c>
      <c r="E38" s="25"/>
      <c r="F38" s="25"/>
      <c r="G38" s="22">
        <v>-9.4943395264300004E-4</v>
      </c>
      <c r="H38" s="25">
        <f>A38-SQRT(-0.5/G38)</f>
        <v>4.0515888113391831</v>
      </c>
      <c r="I38" s="20">
        <v>-9.4943392602599998E-4</v>
      </c>
      <c r="J38" s="25">
        <f>A38-SQRT(-0.5/I38)</f>
        <v>4.0515884896644252</v>
      </c>
      <c r="K38" s="24">
        <v>-9.4935813627300002E-4</v>
      </c>
      <c r="L38" s="25">
        <f>A38-SQRT(-0.5/K38)</f>
        <v>4.0506724919693866</v>
      </c>
      <c r="M38" s="24">
        <v>-9.3840541484300002E-4</v>
      </c>
      <c r="N38" s="25">
        <f>A38-SQRT(-0.5/M38)</f>
        <v>3.9171329800304839</v>
      </c>
      <c r="O38" s="24">
        <v>-9.4737814583200004E-4</v>
      </c>
      <c r="P38" s="25">
        <f>A38-SQRT(-0.5/O38)</f>
        <v>4.0267033238411862</v>
      </c>
      <c r="Q38" s="24">
        <v>-9.0441066598800001E-4</v>
      </c>
      <c r="R38" s="25">
        <f>A38-SQRT(-0.5/Q38)</f>
        <v>3.4873183138042592</v>
      </c>
      <c r="S38" s="24">
        <v>-7.5364089614900003E-4</v>
      </c>
      <c r="T38" s="25">
        <f>A38-SQRT(-0.5/S38)</f>
        <v>1.2425554529168927</v>
      </c>
      <c r="U38" s="24">
        <v>-9.4943395264300004E-4</v>
      </c>
      <c r="V38" s="25">
        <f>A38-SQRT(-0.5/U38)</f>
        <v>4.0515888113391831</v>
      </c>
      <c r="W38" s="25">
        <f>-$AI$3+U38/$AI$2</f>
        <v>31198.091023198267</v>
      </c>
      <c r="X38" s="25"/>
      <c r="Y38" s="25"/>
      <c r="Z38" s="34"/>
      <c r="AA38" s="31"/>
      <c r="AB38" s="31"/>
      <c r="AC38" s="8">
        <v>-9.1424866628899999E-4</v>
      </c>
      <c r="AD38" s="25">
        <f>A38-SQRT(-0.5/AC38)</f>
        <v>3.6141675163226665</v>
      </c>
      <c r="AE38" s="22">
        <v>-8.4629751851500001E-4</v>
      </c>
      <c r="AF38" s="25">
        <f>A38-SQRT(-0.5/AE38)</f>
        <v>2.6934417334662371</v>
      </c>
      <c r="AG38" s="8"/>
    </row>
    <row r="39" spans="1:37" x14ac:dyDescent="0.3">
      <c r="A39">
        <v>28</v>
      </c>
      <c r="B39" s="22">
        <v>-8.7179683161999995E-4</v>
      </c>
      <c r="C39" s="25">
        <f t="shared" si="2"/>
        <v>4.0515528174876891</v>
      </c>
      <c r="D39" s="25">
        <f>-$AI$3+B39/$AI$2</f>
        <v>31215.130401718299</v>
      </c>
      <c r="E39" s="25"/>
      <c r="F39" s="25"/>
      <c r="G39" s="22">
        <v>-8.71796831705E-4</v>
      </c>
      <c r="H39" s="25">
        <f>A39-SQRT(-0.5/G39)</f>
        <v>4.0515528186551748</v>
      </c>
      <c r="I39" s="20">
        <v>-8.7179680828700003E-4</v>
      </c>
      <c r="J39" s="25">
        <f>A39-SQRT(-0.5/I39)</f>
        <v>4.0515524970064121</v>
      </c>
      <c r="K39" s="24">
        <v>-8.7173012177000004E-4</v>
      </c>
      <c r="L39" s="25">
        <f>A39-SQRT(-0.5/K39)</f>
        <v>4.0506364979088474</v>
      </c>
      <c r="M39" s="24">
        <v>-8.6208860726599997E-4</v>
      </c>
      <c r="N39" s="25">
        <f>A39-SQRT(-0.5/M39)</f>
        <v>3.9170851985785617</v>
      </c>
      <c r="O39" s="24">
        <v>-8.6998793414100003E-4</v>
      </c>
      <c r="P39" s="25">
        <f>A39-SQRT(-0.5/O39)</f>
        <v>4.0266686844443917</v>
      </c>
      <c r="Q39" s="24">
        <v>-8.3211875443299998E-4</v>
      </c>
      <c r="R39" s="25">
        <f>A39-SQRT(-0.5/Q39)</f>
        <v>3.4872324442325962</v>
      </c>
      <c r="S39" s="24">
        <v>-6.9835736842100002E-4</v>
      </c>
      <c r="T39" s="25">
        <f>A39-SQRT(-0.5/S39)</f>
        <v>1.2424625291847455</v>
      </c>
      <c r="U39" s="24">
        <v>-8.71796831705E-4</v>
      </c>
      <c r="V39" s="25">
        <f>A39-SQRT(-0.5/U39)</f>
        <v>4.0515528186551748</v>
      </c>
      <c r="W39" s="25">
        <f>-$AI$3+U39/$AI$2</f>
        <v>31215.130401699644</v>
      </c>
      <c r="X39" s="25"/>
      <c r="Y39" s="25"/>
      <c r="Z39" s="34"/>
      <c r="AA39" s="31"/>
      <c r="AB39" s="31"/>
      <c r="AC39" s="8">
        <v>-8.4080048464499997E-4</v>
      </c>
      <c r="AD39" s="25">
        <f>A39-SQRT(-0.5/AC39)</f>
        <v>3.6141147705339414</v>
      </c>
      <c r="AE39" s="22">
        <v>-7.8073190410699999E-4</v>
      </c>
      <c r="AF39" s="25">
        <f>A39-SQRT(-0.5/AE39)</f>
        <v>2.6933861252712816</v>
      </c>
      <c r="AG39" s="8"/>
    </row>
    <row r="40" spans="1:37" x14ac:dyDescent="0.3">
      <c r="A40">
        <v>29</v>
      </c>
      <c r="B40" s="22">
        <v>-8.0330756988999995E-4</v>
      </c>
      <c r="C40" s="25">
        <f t="shared" si="2"/>
        <v>4.0515210755002222</v>
      </c>
      <c r="D40" s="25">
        <f>-$AI$3+B40/$AI$2</f>
        <v>31230.162057191839</v>
      </c>
      <c r="E40" s="25"/>
      <c r="F40" s="25"/>
      <c r="G40" s="22">
        <v>-8.0330756997100004E-4</v>
      </c>
      <c r="H40" s="25">
        <f>A40-SQRT(-0.5/G40)</f>
        <v>4.0515210767580427</v>
      </c>
      <c r="I40" s="20">
        <v>-8.0330754925800004E-4</v>
      </c>
      <c r="J40" s="25">
        <f>A40-SQRT(-0.5/I40)</f>
        <v>4.0515207551142076</v>
      </c>
      <c r="K40" s="24">
        <v>-8.0324856455100003E-4</v>
      </c>
      <c r="L40" s="25">
        <f>A40-SQRT(-0.5/K40)</f>
        <v>4.0506047548941062</v>
      </c>
      <c r="M40" s="24">
        <v>-7.9471706355099998E-4</v>
      </c>
      <c r="N40" s="25">
        <f>A40-SQRT(-0.5/M40)</f>
        <v>3.9170430257364899</v>
      </c>
      <c r="O40" s="24">
        <v>-8.01707569154E-4</v>
      </c>
      <c r="P40" s="25">
        <f>A40-SQRT(-0.5/O40)</f>
        <v>4.0266381320589133</v>
      </c>
      <c r="Q40" s="24">
        <v>-7.6816103488599997E-4</v>
      </c>
      <c r="R40" s="25">
        <f>A40-SQRT(-0.5/Q40)</f>
        <v>3.4871564830552018</v>
      </c>
      <c r="S40" s="24">
        <v>-6.4894148147699997E-4</v>
      </c>
      <c r="T40" s="25">
        <f>A40-SQRT(-0.5/S40)</f>
        <v>1.2423794754423518</v>
      </c>
      <c r="U40" s="24">
        <v>-8.0330756997100004E-4</v>
      </c>
      <c r="V40" s="25">
        <f>A40-SQRT(-0.5/U40)</f>
        <v>4.0515210767580427</v>
      </c>
      <c r="W40" s="25">
        <f>-$AI$3+U40/$AI$2</f>
        <v>31230.16205717406</v>
      </c>
      <c r="X40" s="25"/>
      <c r="Y40" s="25"/>
      <c r="Z40" s="34"/>
      <c r="AA40" s="31"/>
      <c r="AB40" s="31"/>
      <c r="AC40" s="8">
        <v>-7.7586075484999996E-4</v>
      </c>
      <c r="AD40" s="25">
        <f>A40-SQRT(-0.5/AC40)</f>
        <v>3.6140681484142689</v>
      </c>
      <c r="AE40" s="22">
        <v>-7.2250103564099998E-4</v>
      </c>
      <c r="AF40" s="25">
        <f>A40-SQRT(-0.5/AE40)</f>
        <v>2.6933367659189145</v>
      </c>
      <c r="AG40" s="8"/>
    </row>
    <row r="41" spans="1:37" x14ac:dyDescent="0.3">
      <c r="A41">
        <v>30</v>
      </c>
      <c r="B41" s="22">
        <v>-7.42583427256E-4</v>
      </c>
      <c r="C41" s="25">
        <f t="shared" si="2"/>
        <v>4.0514929400267903</v>
      </c>
      <c r="D41" s="25">
        <f>-$AI$3+B41/$AI$2</f>
        <v>31243.489466013951</v>
      </c>
      <c r="E41" s="25"/>
      <c r="F41" s="25"/>
      <c r="G41" s="22">
        <v>-7.4258342732699996E-4</v>
      </c>
      <c r="H41" s="25">
        <f>A41-SQRT(-0.5/G41)</f>
        <v>4.0514929412672842</v>
      </c>
      <c r="I41" s="20">
        <v>-7.4258340891699998E-4</v>
      </c>
      <c r="J41" s="25">
        <f>A41-SQRT(-0.5/I41)</f>
        <v>4.0514926196118282</v>
      </c>
      <c r="K41" s="24">
        <v>-7.42530984199E-4</v>
      </c>
      <c r="L41" s="25">
        <f>A41-SQRT(-0.5/K41)</f>
        <v>4.0505766179898437</v>
      </c>
      <c r="M41" s="24">
        <v>-7.3494545531100003E-4</v>
      </c>
      <c r="N41" s="25">
        <f>A41-SQRT(-0.5/M41)</f>
        <v>3.9170056186571962</v>
      </c>
      <c r="O41" s="24">
        <v>-7.41161354028E-4</v>
      </c>
      <c r="P41" s="25">
        <f>A41-SQRT(-0.5/O41)</f>
        <v>4.0266110478867994</v>
      </c>
      <c r="Q41" s="24">
        <v>-7.1130387590800004E-4</v>
      </c>
      <c r="R41" s="25">
        <f>A41-SQRT(-0.5/Q41)</f>
        <v>3.4870889622600139</v>
      </c>
      <c r="S41" s="24">
        <v>-6.0459124773799995E-4</v>
      </c>
      <c r="T41" s="25">
        <f>A41-SQRT(-0.5/S41)</f>
        <v>1.2423049414225744</v>
      </c>
      <c r="U41" s="24">
        <v>-7.42583427326E-4</v>
      </c>
      <c r="V41" s="25">
        <f>A41-SQRT(-0.5/U41)</f>
        <v>4.0514929412498155</v>
      </c>
      <c r="W41" s="25">
        <f>-$AI$3+U41/$AI$2</f>
        <v>31243.489465998588</v>
      </c>
      <c r="X41" s="25"/>
      <c r="Y41" s="25"/>
      <c r="Z41" s="34"/>
      <c r="AA41" s="31"/>
      <c r="AB41" s="31"/>
      <c r="AC41" s="8">
        <v>-7.1816422684200002E-4</v>
      </c>
      <c r="AD41" s="25">
        <f>A41-SQRT(-0.5/AC41)</f>
        <v>3.6140267369857</v>
      </c>
      <c r="AE41" s="22">
        <v>-6.7055026067699996E-4</v>
      </c>
      <c r="AF41" s="25">
        <f>A41-SQRT(-0.5/AE41)</f>
        <v>2.6932927521797119</v>
      </c>
      <c r="AG41" s="8"/>
    </row>
    <row r="42" spans="1:37" x14ac:dyDescent="0.3">
      <c r="A42">
        <v>31</v>
      </c>
      <c r="B42" s="22">
        <v>-6.8849339139500005E-4</v>
      </c>
      <c r="C42" s="25">
        <f t="shared" si="2"/>
        <v>4.0514678843933289</v>
      </c>
      <c r="D42" s="25">
        <f>-$AI$3+B42/$AI$2</f>
        <v>31255.360856697342</v>
      </c>
      <c r="E42" s="25"/>
      <c r="F42" s="25"/>
      <c r="G42" s="22">
        <v>-6.8849339145899996E-4</v>
      </c>
      <c r="H42" s="25">
        <f>A42-SQRT(-0.5/G42)</f>
        <v>4.0514678856458524</v>
      </c>
      <c r="I42" s="20">
        <v>-6.8849337502400001E-4</v>
      </c>
      <c r="J42" s="25">
        <f>A42-SQRT(-0.5/I42)</f>
        <v>4.0514675640021451</v>
      </c>
      <c r="K42" s="24">
        <v>-6.88446572489E-4</v>
      </c>
      <c r="L42" s="25">
        <f>A42-SQRT(-0.5/K42)</f>
        <v>4.0505515610415159</v>
      </c>
      <c r="M42" s="24">
        <v>-6.8167218926900002E-4</v>
      </c>
      <c r="N42" s="25">
        <f>A42-SQRT(-0.5/M42)</f>
        <v>3.9169722877954491</v>
      </c>
      <c r="O42" s="24">
        <v>-6.8722380979499998E-4</v>
      </c>
      <c r="P42" s="25">
        <f>A42-SQRT(-0.5/O42)</f>
        <v>4.0265869263137866</v>
      </c>
      <c r="Q42" s="24">
        <v>-6.6053375073699995E-4</v>
      </c>
      <c r="R42" s="25">
        <f>A42-SQRT(-0.5/Q42)</f>
        <v>3.4870286755675259</v>
      </c>
      <c r="S42" s="24">
        <v>-5.6463717285699998E-4</v>
      </c>
      <c r="T42" s="25">
        <f>A42-SQRT(-0.5/S42)</f>
        <v>1.2422378002554169</v>
      </c>
      <c r="U42" s="24">
        <v>-6.88493391458E-4</v>
      </c>
      <c r="V42" s="25">
        <f>A42-SQRT(-0.5/U42)</f>
        <v>4.0514678856262805</v>
      </c>
      <c r="W42" s="25">
        <f>-$AI$3+U42/$AI$2</f>
        <v>31255.360856683514</v>
      </c>
      <c r="X42" s="25"/>
      <c r="Y42" s="25"/>
      <c r="Z42" s="34"/>
      <c r="AA42" s="31"/>
      <c r="AB42" s="31"/>
      <c r="AC42" s="8">
        <v>-6.6667239528099998E-4</v>
      </c>
      <c r="AD42" s="25">
        <f>A42-SQRT(-0.5/AC42)</f>
        <v>3.6139897874069042</v>
      </c>
      <c r="AE42" s="22">
        <v>-6.2400790031800005E-4</v>
      </c>
      <c r="AF42" s="25">
        <f>A42-SQRT(-0.5/AE42)</f>
        <v>2.6932533383661479</v>
      </c>
      <c r="AG42" s="8"/>
    </row>
    <row r="43" spans="1:37" x14ac:dyDescent="0.3">
      <c r="A43">
        <v>32</v>
      </c>
      <c r="B43" s="22">
        <v>-6.40105120584E-4</v>
      </c>
      <c r="C43" s="25">
        <f t="shared" si="2"/>
        <v>4.0514454748015005</v>
      </c>
      <c r="D43" s="25">
        <f>-$AI$3+B43/$AI$2</f>
        <v>31265.980854598012</v>
      </c>
      <c r="E43" s="25"/>
      <c r="F43" s="25"/>
      <c r="G43" s="22">
        <v>-6.4010512064000002E-4</v>
      </c>
      <c r="H43" s="25">
        <f>A43-SQRT(-0.5/G43)</f>
        <v>4.0514454760240497</v>
      </c>
      <c r="I43" s="20">
        <v>-6.4010510590800001E-4</v>
      </c>
      <c r="J43" s="25">
        <f>A43-SQRT(-0.5/I43)</f>
        <v>4.0514451544064727</v>
      </c>
      <c r="K43" s="24">
        <v>-6.4006314952199999E-4</v>
      </c>
      <c r="L43" s="25">
        <f>A43-SQRT(-0.5/K43)</f>
        <v>4.0505291501494582</v>
      </c>
      <c r="M43" s="24">
        <v>-6.3398827280499999E-4</v>
      </c>
      <c r="N43" s="25">
        <f>A43-SQRT(-0.5/M43)</f>
        <v>3.9169424554063959</v>
      </c>
      <c r="O43" s="24">
        <v>-6.3896698268200004E-4</v>
      </c>
      <c r="P43" s="25">
        <f>A43-SQRT(-0.5/O43)</f>
        <v>4.0265653496420697</v>
      </c>
      <c r="Q43" s="24">
        <v>-6.1501173582800004E-4</v>
      </c>
      <c r="R43" s="25">
        <f>A43-SQRT(-0.5/Q43)</f>
        <v>3.4869746250933602</v>
      </c>
      <c r="S43" s="24">
        <v>-5.2851682884300002E-4</v>
      </c>
      <c r="T43" s="25">
        <f>A43-SQRT(-0.5/S43)</f>
        <v>1.2421771054250499</v>
      </c>
      <c r="U43" s="24">
        <v>-6.4010512064000002E-4</v>
      </c>
      <c r="V43" s="25">
        <f>A43-SQRT(-0.5/U43)</f>
        <v>4.0514454760240497</v>
      </c>
      <c r="W43" s="25">
        <f>-$AI$3+U43/$AI$2</f>
        <v>31265.980854585723</v>
      </c>
      <c r="X43" s="25"/>
      <c r="Y43" s="25"/>
      <c r="Z43" s="34"/>
      <c r="AA43" s="31"/>
      <c r="AB43" s="31"/>
      <c r="AC43" s="8">
        <v>-6.2052642694099996E-4</v>
      </c>
      <c r="AD43" s="25">
        <f>A43-SQRT(-0.5/AC43)</f>
        <v>3.6139566806509862</v>
      </c>
      <c r="AE43" s="22">
        <v>-5.8214843447200004E-4</v>
      </c>
      <c r="AF43" s="25">
        <f>A43-SQRT(-0.5/AE43)</f>
        <v>2.6932179045797362</v>
      </c>
      <c r="AG43" s="8"/>
    </row>
    <row r="44" spans="1:37" x14ac:dyDescent="0.3">
      <c r="A44">
        <v>33</v>
      </c>
      <c r="B44" s="22">
        <v>-5.9664448986300001E-4</v>
      </c>
      <c r="C44" s="25">
        <f t="shared" si="2"/>
        <v>4.0514253511959666</v>
      </c>
      <c r="D44" s="25">
        <f>-$AI$3+B44/$AI$2</f>
        <v>31275.519360506227</v>
      </c>
      <c r="E44" s="25"/>
      <c r="F44" s="25"/>
      <c r="G44" s="22">
        <v>-5.9664448991300005E-4</v>
      </c>
      <c r="H44" s="25">
        <f>A44-SQRT(-0.5/G44)</f>
        <v>4.0514253524089412</v>
      </c>
      <c r="I44" s="20">
        <v>-5.9664447665599995E-4</v>
      </c>
      <c r="J44" s="25">
        <f>A44-SQRT(-0.5/I44)</f>
        <v>4.0514250308009565</v>
      </c>
      <c r="K44" s="24">
        <v>-5.96606719804E-4</v>
      </c>
      <c r="L44" s="25">
        <f>A44-SQRT(-0.5/K44)</f>
        <v>4.05050902555665</v>
      </c>
      <c r="M44" s="24">
        <v>-5.9113827313099997E-4</v>
      </c>
      <c r="N44" s="25">
        <f>A44-SQRT(-0.5/M44)</f>
        <v>3.9169156502542997</v>
      </c>
      <c r="O44" s="24">
        <v>-5.95620257739E-4</v>
      </c>
      <c r="P44" s="25">
        <f>A44-SQRT(-0.5/O44)</f>
        <v>4.0265459720468471</v>
      </c>
      <c r="Q44" s="24">
        <v>-5.74038617993E-4</v>
      </c>
      <c r="R44" s="25">
        <f>A44-SQRT(-0.5/Q44)</f>
        <v>3.4869259793743517</v>
      </c>
      <c r="S44" s="24">
        <v>-4.9575494389900003E-4</v>
      </c>
      <c r="T44" s="25">
        <f>A44-SQRT(-0.5/S44)</f>
        <v>1.242122057167915</v>
      </c>
      <c r="U44" s="24">
        <v>-5.9664448991300005E-4</v>
      </c>
      <c r="V44" s="25">
        <f>A44-SQRT(-0.5/U44)</f>
        <v>4.0514253524089412</v>
      </c>
      <c r="W44" s="25">
        <f>-$AI$3+U44/$AI$2</f>
        <v>31275.519360495251</v>
      </c>
      <c r="X44" s="25"/>
      <c r="Y44" s="25"/>
      <c r="Z44" s="34"/>
      <c r="AA44" s="31"/>
      <c r="AB44" s="31"/>
      <c r="AC44" s="8">
        <v>-5.79011107571E-4</v>
      </c>
      <c r="AD44" s="25">
        <f>A44-SQRT(-0.5/AC44)</f>
        <v>3.6139269015378233</v>
      </c>
      <c r="AE44" s="22">
        <v>-5.4436404830300004E-4</v>
      </c>
      <c r="AF44" s="25">
        <f>A44-SQRT(-0.5/AE44)</f>
        <v>2.6931859320258091</v>
      </c>
      <c r="AG44" s="8"/>
    </row>
    <row r="45" spans="1:37" x14ac:dyDescent="0.3">
      <c r="A45">
        <v>34</v>
      </c>
      <c r="B45" s="22">
        <v>-5.5746443149700005E-4</v>
      </c>
      <c r="C45" s="25">
        <f t="shared" si="2"/>
        <v>4.051407212797038</v>
      </c>
      <c r="D45" s="25">
        <f>-$AI$3+B45/$AI$2</f>
        <v>31284.118389374613</v>
      </c>
      <c r="E45" s="25"/>
      <c r="F45" s="25"/>
      <c r="G45" s="22">
        <v>-5.5746443154300004E-4</v>
      </c>
      <c r="H45" s="25">
        <f>A45-SQRT(-0.5/G45)</f>
        <v>4.0514072140326647</v>
      </c>
      <c r="I45" s="20">
        <v>-5.5746441956900001E-4</v>
      </c>
      <c r="J45" s="25">
        <f>A45-SQRT(-0.5/I45)</f>
        <v>4.0514068923937963</v>
      </c>
      <c r="K45" s="24">
        <v>-5.5743031996800005E-4</v>
      </c>
      <c r="L45" s="25">
        <f>A45-SQRT(-0.5/K45)</f>
        <v>4.0504908860146926</v>
      </c>
      <c r="M45" s="24">
        <v>-5.5249020579800005E-4</v>
      </c>
      <c r="N45" s="25">
        <f>A45-SQRT(-0.5/M45)</f>
        <v>3.9168914764373071</v>
      </c>
      <c r="O45" s="24">
        <v>-5.5653939756299998E-4</v>
      </c>
      <c r="P45" s="25">
        <f>A45-SQRT(-0.5/O45)</f>
        <v>4.0265285045889883</v>
      </c>
      <c r="Q45" s="24">
        <v>-5.3702787454899998E-4</v>
      </c>
      <c r="R45" s="25">
        <f>A45-SQRT(-0.5/Q45)</f>
        <v>3.4868820409838612</v>
      </c>
      <c r="S45" s="24">
        <v>-4.6594768212199997E-4</v>
      </c>
      <c r="T45" s="25">
        <f>A45-SQRT(-0.5/S45)</f>
        <v>1.2420719760354828</v>
      </c>
      <c r="U45" s="24">
        <v>-5.5746443154300004E-4</v>
      </c>
      <c r="V45" s="25">
        <f>A45-SQRT(-0.5/U45)</f>
        <v>4.0514072140326647</v>
      </c>
      <c r="W45" s="25">
        <f>-$AI$3+U45/$AI$2</f>
        <v>31284.118389364517</v>
      </c>
      <c r="X45" s="25"/>
      <c r="Y45" s="25"/>
      <c r="Z45" s="34"/>
      <c r="AA45" s="31"/>
      <c r="AB45" s="31"/>
      <c r="AC45" s="8">
        <v>-5.4152695554900003E-4</v>
      </c>
      <c r="AD45" s="25">
        <f>A45-SQRT(-0.5/AC45)</f>
        <v>3.6139000184721191</v>
      </c>
      <c r="AE45" s="22">
        <v>-5.1014243787300001E-4</v>
      </c>
      <c r="AF45" s="25">
        <f>A45-SQRT(-0.5/AE45)</f>
        <v>2.6931569837964631</v>
      </c>
      <c r="AG45" s="8"/>
    </row>
    <row r="46" spans="1:37" x14ac:dyDescent="0.3">
      <c r="A46">
        <v>35</v>
      </c>
      <c r="B46" s="22">
        <v>-5.2202070695300004E-4</v>
      </c>
      <c r="C46" s="25">
        <f t="shared" si="2"/>
        <v>4.0513908067372419</v>
      </c>
      <c r="D46" s="25">
        <f>-$AI$3+B46/$AI$2</f>
        <v>31291.897387754605</v>
      </c>
      <c r="E46" s="25"/>
      <c r="F46" s="25"/>
      <c r="G46" s="22">
        <v>-5.2202070699499997E-4</v>
      </c>
      <c r="H46" s="25">
        <f>A46-SQRT(-0.5/G46)</f>
        <v>4.0513908079822514</v>
      </c>
      <c r="I46" s="20">
        <v>-5.2202069614500004E-4</v>
      </c>
      <c r="J46" s="25">
        <f>A46-SQRT(-0.5/I46)</f>
        <v>4.0513904863547658</v>
      </c>
      <c r="K46" s="24">
        <v>-5.21989796296E-4</v>
      </c>
      <c r="L46" s="25">
        <f>A46-SQRT(-0.5/K46)</f>
        <v>4.0504744787857661</v>
      </c>
      <c r="M46" s="24">
        <v>-5.1751209415700004E-4</v>
      </c>
      <c r="N46" s="25">
        <f>A46-SQRT(-0.5/M46)</f>
        <v>3.9168696017120013</v>
      </c>
      <c r="O46" s="24">
        <v>-5.2118246300899998E-4</v>
      </c>
      <c r="P46" s="25">
        <f>A46-SQRT(-0.5/O46)</f>
        <v>4.0265127042474091</v>
      </c>
      <c r="Q46" s="24">
        <v>-5.0348455965600004E-4</v>
      </c>
      <c r="R46" s="25">
        <f>A46-SQRT(-0.5/Q46)</f>
        <v>3.4868422214777901</v>
      </c>
      <c r="S46" s="24">
        <v>-4.3875013476900001E-4</v>
      </c>
      <c r="T46" s="25">
        <f>A46-SQRT(-0.5/S46)</f>
        <v>1.242026281858422</v>
      </c>
      <c r="U46" s="24">
        <v>-5.2202070699499997E-4</v>
      </c>
      <c r="V46" s="25">
        <f>A46-SQRT(-0.5/U46)</f>
        <v>4.0513908079822514</v>
      </c>
      <c r="W46" s="25">
        <f>-$AI$3+U46/$AI$2</f>
        <v>31291.897387745386</v>
      </c>
      <c r="X46" s="25"/>
      <c r="Y46" s="25"/>
      <c r="Z46" s="34"/>
      <c r="AA46" s="31"/>
      <c r="AB46" s="31"/>
      <c r="AC46" s="8">
        <v>-5.0756845442899998E-4</v>
      </c>
      <c r="AD46" s="25">
        <f>A46-SQRT(-0.5/AC46)</f>
        <v>3.6138756676113672</v>
      </c>
      <c r="AE46" s="22">
        <v>-4.7904934935100001E-4</v>
      </c>
      <c r="AF46" s="25">
        <f>A46-SQRT(-0.5/AE46)</f>
        <v>2.6931306898611638</v>
      </c>
      <c r="AG46" s="8"/>
    </row>
    <row r="47" spans="1:37" x14ac:dyDescent="0.3">
      <c r="A47">
        <v>36</v>
      </c>
      <c r="B47" s="22">
        <v>-4.89852902538E-4</v>
      </c>
      <c r="C47" s="25">
        <f t="shared" si="2"/>
        <v>4.0513759191147969</v>
      </c>
      <c r="D47" s="25">
        <f>-$AI$3+B47/$AI$2</f>
        <v>31298.957404771762</v>
      </c>
      <c r="E47" s="25"/>
      <c r="F47" s="25"/>
      <c r="G47" s="22">
        <v>-4.8985290257700005E-4</v>
      </c>
      <c r="H47" s="25">
        <f>A47-SQRT(-0.5/G47)</f>
        <v>4.0513759203866044</v>
      </c>
      <c r="I47" s="20">
        <v>-4.8985289271399998E-4</v>
      </c>
      <c r="J47" s="25">
        <f>A47-SQRT(-0.5/I47)</f>
        <v>4.0513755987499636</v>
      </c>
      <c r="K47" s="24">
        <v>-4.8982480448399996E-4</v>
      </c>
      <c r="L47" s="25">
        <f>A47-SQRT(-0.5/K47)</f>
        <v>4.050459590171176</v>
      </c>
      <c r="M47" s="24">
        <v>-4.85753561841E-4</v>
      </c>
      <c r="N47" s="25">
        <f>A47-SQRT(-0.5/M47)</f>
        <v>3.91684974148545</v>
      </c>
      <c r="O47" s="24">
        <v>-4.8909092148899998E-4</v>
      </c>
      <c r="P47" s="25">
        <f>A47-SQRT(-0.5/O47)</f>
        <v>4.0264983650666117</v>
      </c>
      <c r="Q47" s="24">
        <v>-4.7298866604799999E-4</v>
      </c>
      <c r="R47" s="25">
        <f>A47-SQRT(-0.5/Q47)</f>
        <v>3.4868060215149654</v>
      </c>
      <c r="S47" s="24">
        <v>-4.1386629449300001E-4</v>
      </c>
      <c r="T47" s="25">
        <f>A47-SQRT(-0.5/S47)</f>
        <v>1.2419844767499555</v>
      </c>
      <c r="U47" s="24">
        <v>-4.8985290257700005E-4</v>
      </c>
      <c r="V47" s="25">
        <f>A47-SQRT(-0.5/U47)</f>
        <v>4.0513759203866044</v>
      </c>
      <c r="W47" s="25">
        <f>-$AI$3+U47/$AI$2</f>
        <v>31298.957404763201</v>
      </c>
      <c r="X47" s="25"/>
      <c r="Y47" s="25"/>
      <c r="Z47" s="34"/>
      <c r="AA47" s="31"/>
      <c r="AB47" s="31"/>
      <c r="AC47" s="8">
        <v>-4.7670691663000001E-4</v>
      </c>
      <c r="AD47" s="25">
        <f>A47-SQRT(-0.5/AC47)</f>
        <v>3.6138535404884493</v>
      </c>
      <c r="AE47" s="22">
        <v>-4.50714732128E-4</v>
      </c>
      <c r="AF47" s="25">
        <f>A47-SQRT(-0.5/AE47)</f>
        <v>2.6931067351843296</v>
      </c>
      <c r="AG47" s="8"/>
    </row>
    <row r="48" spans="1:37" x14ac:dyDescent="0.3">
      <c r="A48">
        <v>37</v>
      </c>
      <c r="B48" s="22">
        <v>-4.6056940008399997E-4</v>
      </c>
      <c r="C48" s="25">
        <f t="shared" si="2"/>
        <v>4.0513623681718798</v>
      </c>
      <c r="D48" s="25">
        <f>-$AI$3+B48/$AI$2</f>
        <v>31305.384390679163</v>
      </c>
      <c r="E48" s="25"/>
      <c r="F48" s="25"/>
      <c r="G48" s="22">
        <v>-4.6056940011900003E-4</v>
      </c>
      <c r="H48" s="25">
        <f>A48-SQRT(-0.5/G48)</f>
        <v>4.0513623694238134</v>
      </c>
      <c r="I48" s="20">
        <v>-4.6056939112800002E-4</v>
      </c>
      <c r="J48" s="25">
        <f>A48-SQRT(-0.5/I48)</f>
        <v>4.0513620478205894</v>
      </c>
      <c r="K48" s="24">
        <v>-4.6054378352499998E-4</v>
      </c>
      <c r="L48" s="25">
        <f>A48-SQRT(-0.5/K48)</f>
        <v>4.0504460394604394</v>
      </c>
      <c r="M48" s="24">
        <v>-4.56831260576E-4</v>
      </c>
      <c r="N48" s="25">
        <f>A48-SQRT(-0.5/M48)</f>
        <v>3.9168316566388768</v>
      </c>
      <c r="O48" s="24">
        <v>-4.5987470383199999E-4</v>
      </c>
      <c r="P48" s="25">
        <f>A48-SQRT(-0.5/O48)</f>
        <v>4.0264853123751294</v>
      </c>
      <c r="Q48" s="24">
        <v>-4.45181909875E-4</v>
      </c>
      <c r="R48" s="25">
        <f>A48-SQRT(-0.5/Q48)</f>
        <v>3.4867730153669285</v>
      </c>
      <c r="S48" s="24">
        <v>-3.9104096479599998E-4</v>
      </c>
      <c r="T48" s="25">
        <f>A48-SQRT(-0.5/S48)</f>
        <v>1.2419461314551015</v>
      </c>
      <c r="U48" s="24">
        <v>-4.6056940011900003E-4</v>
      </c>
      <c r="V48" s="25">
        <f>A48-SQRT(-0.5/U48)</f>
        <v>4.0513623694238134</v>
      </c>
      <c r="W48" s="25">
        <f>-$AI$3+U48/$AI$2</f>
        <v>31305.384390671483</v>
      </c>
      <c r="X48" s="25"/>
      <c r="Y48" s="25"/>
      <c r="Z48" s="34"/>
      <c r="AA48" s="31"/>
      <c r="AB48" s="31"/>
      <c r="AC48" s="8">
        <v>-4.4857688545100002E-4</v>
      </c>
      <c r="AD48" s="25">
        <f>A48-SQRT(-0.5/AC48)</f>
        <v>3.6138333742850222</v>
      </c>
      <c r="AE48" s="22">
        <v>-4.2482167556299999E-4</v>
      </c>
      <c r="AF48" s="25">
        <f>A48-SQRT(-0.5/AE48)</f>
        <v>2.6930848500898534</v>
      </c>
      <c r="AG48" s="8"/>
    </row>
    <row r="49" spans="1:33" x14ac:dyDescent="0.3">
      <c r="A49">
        <v>38</v>
      </c>
      <c r="B49" s="22">
        <v>-4.3383540005E-4</v>
      </c>
      <c r="C49" s="25">
        <f t="shared" si="2"/>
        <v>4.0513499984672023</v>
      </c>
      <c r="D49" s="25">
        <f>-$AI$3+B49/$AI$2</f>
        <v>31311.251825482665</v>
      </c>
      <c r="E49" s="25"/>
      <c r="F49" s="25"/>
      <c r="G49" s="22">
        <v>-4.3383540008200001E-4</v>
      </c>
      <c r="H49" s="25">
        <f>A49-SQRT(-0.5/G49)</f>
        <v>4.0513499997192426</v>
      </c>
      <c r="I49" s="20">
        <v>-4.3383539186200003E-4</v>
      </c>
      <c r="J49" s="25">
        <f>A49-SQRT(-0.5/I49)</f>
        <v>4.0513496781019782</v>
      </c>
      <c r="K49" s="24">
        <v>-4.33811981143E-4</v>
      </c>
      <c r="L49" s="25">
        <f>A49-SQRT(-0.5/K49)</f>
        <v>4.0504336688334632</v>
      </c>
      <c r="M49" s="24">
        <v>-4.3041724584200002E-4</v>
      </c>
      <c r="N49" s="25">
        <f>A49-SQRT(-0.5/M49)</f>
        <v>3.9168151416186419</v>
      </c>
      <c r="O49" s="24">
        <v>-4.3320029381900001E-4</v>
      </c>
      <c r="P49" s="25">
        <f>A49-SQRT(-0.5/O49)</f>
        <v>4.0264733966869244</v>
      </c>
      <c r="Q49" s="24">
        <v>-4.1975715674300002E-4</v>
      </c>
      <c r="R49" s="25">
        <f>A49-SQRT(-0.5/Q49)</f>
        <v>3.4867428380678049</v>
      </c>
      <c r="S49" s="24">
        <v>-3.70053189241E-4</v>
      </c>
      <c r="T49" s="25">
        <f>A49-SQRT(-0.5/S49)</f>
        <v>1.2419108745005403</v>
      </c>
      <c r="U49" s="24">
        <v>-4.3383540008200001E-4</v>
      </c>
      <c r="V49" s="25">
        <f>A49-SQRT(-0.5/U49)</f>
        <v>4.0513499997192426</v>
      </c>
      <c r="W49" s="25">
        <f>-$AI$3+U49/$AI$2</f>
        <v>31311.25182547564</v>
      </c>
      <c r="X49" s="25"/>
      <c r="Y49" s="25"/>
      <c r="Z49" s="34"/>
      <c r="AA49" s="31"/>
      <c r="AB49" s="31"/>
      <c r="AC49" s="8">
        <v>-4.2286526438000001E-4</v>
      </c>
      <c r="AD49" s="25">
        <f>A49-SQRT(-0.5/AC49)</f>
        <v>3.6138149439083378</v>
      </c>
      <c r="AE49" s="22">
        <v>-4.0109750769999999E-4</v>
      </c>
      <c r="AF49" s="25">
        <f>A49-SQRT(-0.5/AE49)</f>
        <v>2.6930648027122359</v>
      </c>
      <c r="AG49" s="8"/>
    </row>
    <row r="50" spans="1:33" x14ac:dyDescent="0.3">
      <c r="A50">
        <v>39</v>
      </c>
      <c r="B50" s="22">
        <v>-4.0936330856499998E-4</v>
      </c>
      <c r="C50" s="25">
        <f t="shared" si="2"/>
        <v>4.051338676557485</v>
      </c>
      <c r="D50" s="25">
        <f>-$AI$3+B50/$AI$2</f>
        <v>31316.622828741096</v>
      </c>
      <c r="E50" s="25"/>
      <c r="F50" s="25"/>
      <c r="G50" s="22">
        <v>-4.0936330859500002E-4</v>
      </c>
      <c r="H50" s="25">
        <f>A50-SQRT(-0.5/G50)</f>
        <v>4.051338677838082</v>
      </c>
      <c r="I50" s="20">
        <v>-4.0936330106E-4</v>
      </c>
      <c r="J50" s="25">
        <f>A50-SQRT(-0.5/I50)</f>
        <v>4.051338356194492</v>
      </c>
      <c r="K50" s="24">
        <v>-4.09341842944E-4</v>
      </c>
      <c r="L50" s="25">
        <f>A50-SQRT(-0.5/K50)</f>
        <v>4.0504223459933328</v>
      </c>
      <c r="M50" s="24">
        <v>-4.0622963850000003E-4</v>
      </c>
      <c r="N50" s="25">
        <f>A50-SQRT(-0.5/M50)</f>
        <v>3.9168000209157938</v>
      </c>
      <c r="O50" s="24">
        <v>-4.0878116691300001E-4</v>
      </c>
      <c r="P50" s="25">
        <f>A50-SQRT(-0.5/O50)</f>
        <v>4.0264624898248442</v>
      </c>
      <c r="Q50" s="24">
        <v>-3.96449902432E-4</v>
      </c>
      <c r="R50" s="25">
        <f>A50-SQRT(-0.5/Q50)</f>
        <v>3.4867151752075358</v>
      </c>
      <c r="S50" s="24">
        <v>-3.5071088266800001E-4</v>
      </c>
      <c r="T50" s="25">
        <f>A50-SQRT(-0.5/S50)</f>
        <v>1.2418783828085509</v>
      </c>
      <c r="U50" s="24">
        <v>-4.0936330859500002E-4</v>
      </c>
      <c r="V50" s="25">
        <f>A50-SQRT(-0.5/U50)</f>
        <v>4.051338677838082</v>
      </c>
      <c r="W50" s="25">
        <f>-$AI$3+U50/$AI$2</f>
        <v>31316.622828734511</v>
      </c>
      <c r="X50" s="25"/>
      <c r="Y50" s="25"/>
      <c r="Z50" s="34"/>
      <c r="AA50" s="31"/>
      <c r="AB50" s="31"/>
      <c r="AC50" s="8">
        <v>-3.99302565985E-4</v>
      </c>
      <c r="AD50" s="25">
        <f>A50-SQRT(-0.5/AC50)</f>
        <v>3.6137980556652138</v>
      </c>
      <c r="AE50" s="22">
        <v>-3.79306586224E-4</v>
      </c>
      <c r="AF50" s="25">
        <f>A50-SQRT(-0.5/AE50)</f>
        <v>2.6930463928012287</v>
      </c>
      <c r="AG50" s="8"/>
    </row>
    <row r="51" spans="1:33" x14ac:dyDescent="0.3">
      <c r="A51">
        <v>40</v>
      </c>
      <c r="B51" s="22">
        <v>-3.8690496980299999E-4</v>
      </c>
      <c r="C51" s="25">
        <f t="shared" si="2"/>
        <v>4.0513282873574497</v>
      </c>
      <c r="D51" s="25">
        <f>-$AI$3+B51/$AI$2</f>
        <v>31321.551864362904</v>
      </c>
      <c r="E51" s="25"/>
      <c r="F51" s="25"/>
      <c r="G51" s="22">
        <v>-3.8690496982999998E-4</v>
      </c>
      <c r="H51" s="25">
        <f>A51-SQRT(-0.5/G51)</f>
        <v>4.0513282886117779</v>
      </c>
      <c r="I51" s="20">
        <v>-3.8690496290699999E-4</v>
      </c>
      <c r="J51" s="25">
        <f>A51-SQRT(-0.5/I51)</f>
        <v>4.0513279669918987</v>
      </c>
      <c r="K51" s="24">
        <v>-3.8688524614799999E-4</v>
      </c>
      <c r="L51" s="25">
        <f>A51-SQRT(-0.5/K51)</f>
        <v>4.0504119560046234</v>
      </c>
      <c r="M51" s="24">
        <v>-3.8402507235300003E-4</v>
      </c>
      <c r="N51" s="25">
        <f>A51-SQRT(-0.5/M51)</f>
        <v>3.9167861395915651</v>
      </c>
      <c r="O51" s="24">
        <v>-3.8637006311800001E-4</v>
      </c>
      <c r="P51" s="25">
        <f>A51-SQRT(-0.5/O51)</f>
        <v>4.0264524806705708</v>
      </c>
      <c r="Q51" s="24">
        <v>-3.7503136432800001E-4</v>
      </c>
      <c r="R51" s="25">
        <f>A51-SQRT(-0.5/Q51)</f>
        <v>3.4866897549808584</v>
      </c>
      <c r="S51" s="24">
        <v>-3.3284641953599999E-4</v>
      </c>
      <c r="T51" s="25">
        <f>A51-SQRT(-0.5/S51)</f>
        <v>1.2418483745898925</v>
      </c>
      <c r="U51" s="24">
        <v>-3.8690496982999998E-4</v>
      </c>
      <c r="V51" s="25">
        <f>A51-SQRT(-0.5/U51)</f>
        <v>4.0513282886117779</v>
      </c>
      <c r="W51" s="25">
        <f>-$AI$3+U51/$AI$2</f>
        <v>31321.551864356978</v>
      </c>
      <c r="X51" s="25"/>
      <c r="Y51" s="25"/>
      <c r="Z51" s="34"/>
      <c r="AA51" s="31"/>
      <c r="AB51" s="31"/>
      <c r="AC51" s="8">
        <v>-3.77655820876E-4</v>
      </c>
      <c r="AD51" s="25">
        <f>A51-SQRT(-0.5/AC51)</f>
        <v>3.6137825420616778</v>
      </c>
      <c r="AE51" s="22">
        <v>-3.5924442371199999E-4</v>
      </c>
      <c r="AF51" s="25">
        <f>A51-SQRT(-0.5/AE51)</f>
        <v>2.693029446652865</v>
      </c>
      <c r="AG51" s="8"/>
    </row>
    <row r="52" spans="1:33" x14ac:dyDescent="0.3">
      <c r="A52">
        <v>41</v>
      </c>
      <c r="B52" s="22">
        <v>-3.6624534967199997E-4</v>
      </c>
      <c r="C52" s="25">
        <f t="shared" si="2"/>
        <v>4.0513187310836756</v>
      </c>
      <c r="D52" s="25">
        <f>-$AI$3+B52/$AI$2</f>
        <v>31326.086126876166</v>
      </c>
      <c r="E52" s="25"/>
      <c r="F52" s="25"/>
      <c r="G52" s="22">
        <v>-3.66245349697E-4</v>
      </c>
      <c r="H52" s="25">
        <f>A52-SQRT(-0.5/G52)</f>
        <v>4.0513187323447397</v>
      </c>
      <c r="I52" s="20">
        <v>-3.6624534332100001E-4</v>
      </c>
      <c r="J52" s="25">
        <f>A52-SQRT(-0.5/I52)</f>
        <v>4.0513184107231908</v>
      </c>
      <c r="K52" s="24">
        <v>-3.6622718448199999E-4</v>
      </c>
      <c r="L52" s="25">
        <f>A52-SQRT(-0.5/K52)</f>
        <v>4.050402398925165</v>
      </c>
      <c r="M52" s="24">
        <v>-3.6359254809000002E-4</v>
      </c>
      <c r="N52" s="25">
        <f>A52-SQRT(-0.5/M52)</f>
        <v>3.9167733671942244</v>
      </c>
      <c r="O52" s="24">
        <v>-3.65752702671E-4</v>
      </c>
      <c r="P52" s="25">
        <f>A52-SQRT(-0.5/O52)</f>
        <v>4.0264432735172804</v>
      </c>
      <c r="Q52" s="24">
        <v>-3.5530284467000001E-4</v>
      </c>
      <c r="R52" s="25">
        <f>A52-SQRT(-0.5/Q52)</f>
        <v>3.4866663413063037</v>
      </c>
      <c r="S52" s="24">
        <v>-3.1631298920300002E-4</v>
      </c>
      <c r="T52" s="25">
        <f>A52-SQRT(-0.5/S52)</f>
        <v>1.2418206030455039</v>
      </c>
      <c r="U52" s="24">
        <v>-3.66245349697E-4</v>
      </c>
      <c r="V52" s="25">
        <f>A52-SQRT(-0.5/U52)</f>
        <v>4.0513187323447397</v>
      </c>
      <c r="W52" s="25">
        <f>-$AI$3+U52/$AI$2</f>
        <v>31326.086126870679</v>
      </c>
      <c r="X52" s="25"/>
      <c r="Y52" s="25"/>
      <c r="Z52" s="34"/>
      <c r="AA52" s="31"/>
      <c r="AB52" s="31"/>
      <c r="AC52" s="8">
        <v>-3.57722796351E-4</v>
      </c>
      <c r="AD52" s="25">
        <f>A52-SQRT(-0.5/AC52)</f>
        <v>3.6137682579298414</v>
      </c>
      <c r="AE52" s="22">
        <v>-3.4073287221700002E-4</v>
      </c>
      <c r="AF52" s="25">
        <f>A52-SQRT(-0.5/AE52)</f>
        <v>2.6930138130519339</v>
      </c>
      <c r="AG52" s="8"/>
    </row>
    <row r="53" spans="1:33" x14ac:dyDescent="0.3">
      <c r="A53">
        <v>42</v>
      </c>
      <c r="B53" s="22">
        <v>-3.4719736898899999E-4</v>
      </c>
      <c r="C53" s="25">
        <f t="shared" si="2"/>
        <v>4.0513099210668955</v>
      </c>
      <c r="D53" s="25">
        <f>-$AI$3+B53/$AI$2</f>
        <v>31330.266675415616</v>
      </c>
      <c r="E53" s="25"/>
      <c r="F53" s="25"/>
      <c r="G53" s="22">
        <v>-3.4719736901199998E-4</v>
      </c>
      <c r="H53" s="25">
        <f>A53-SQRT(-0.5/G53)</f>
        <v>4.0513099223238456</v>
      </c>
      <c r="I53" s="20">
        <v>-3.4719736312699998E-4</v>
      </c>
      <c r="J53" s="25">
        <f>A53-SQRT(-0.5/I53)</f>
        <v>4.0513096007084428</v>
      </c>
      <c r="K53" s="24">
        <v>-3.4718060230899998E-4</v>
      </c>
      <c r="L53" s="25">
        <f>A53-SQRT(-0.5/K53)</f>
        <v>4.050393588390321</v>
      </c>
      <c r="M53" s="24">
        <v>-3.4474840156199999E-4</v>
      </c>
      <c r="N53" s="25">
        <f>A53-SQRT(-0.5/M53)</f>
        <v>3.9167615884441389</v>
      </c>
      <c r="O53" s="24">
        <v>-3.4674264460200001E-4</v>
      </c>
      <c r="P53" s="25">
        <f>A53-SQRT(-0.5/O53)</f>
        <v>4.0264347848677033</v>
      </c>
      <c r="Q53" s="24">
        <v>-3.3709110490500003E-4</v>
      </c>
      <c r="R53" s="25">
        <f>A53-SQRT(-0.5/Q53)</f>
        <v>3.486644728443423</v>
      </c>
      <c r="S53" s="24"/>
      <c r="T53" s="25"/>
      <c r="U53" s="24">
        <v>-3.4719736901199998E-4</v>
      </c>
      <c r="V53" s="25">
        <f>A53-SQRT(-0.5/U53)</f>
        <v>4.0513099223238456</v>
      </c>
      <c r="W53" s="25">
        <f>-$AI$3+U53/$AI$2</f>
        <v>31330.266675410567</v>
      </c>
      <c r="X53" s="25"/>
      <c r="Y53" s="25"/>
      <c r="Z53" s="34"/>
      <c r="AA53" s="31"/>
      <c r="AB53" s="31"/>
      <c r="AC53" s="8">
        <v>-3.3932725536999999E-4</v>
      </c>
      <c r="AD53" s="25">
        <f>A53-SQRT(-0.5/AC53)</f>
        <v>3.6137550766103317</v>
      </c>
      <c r="AE53" s="22">
        <v>-3.2361615435999997E-4</v>
      </c>
      <c r="AF53" s="25">
        <f>A53-SQRT(-0.5/AE53)</f>
        <v>2.6929993597988897</v>
      </c>
      <c r="AG53" s="8"/>
    </row>
    <row r="54" spans="1:33" x14ac:dyDescent="0.3">
      <c r="A54">
        <v>43</v>
      </c>
      <c r="B54" s="22">
        <v>-3.2959765311600003E-4</v>
      </c>
      <c r="C54" s="25">
        <f t="shared" si="2"/>
        <v>4.0513017814785712</v>
      </c>
      <c r="D54" s="25">
        <f>-$AI$3+B54/$AI$2</f>
        <v>31334.129366569712</v>
      </c>
      <c r="E54" s="25"/>
      <c r="F54" s="25"/>
      <c r="G54" s="22">
        <v>-3.2959765313800001E-4</v>
      </c>
      <c r="H54" s="25">
        <f>A54-SQRT(-0.5/G54)</f>
        <v>4.0513017827784452</v>
      </c>
      <c r="I54" s="20">
        <v>-3.2959764769399999E-4</v>
      </c>
      <c r="J54" s="25">
        <f>A54-SQRT(-0.5/I54)</f>
        <v>4.0513014611185199</v>
      </c>
      <c r="K54" s="24">
        <v>-3.2958214499099998E-4</v>
      </c>
      <c r="L54" s="25">
        <f>A54-SQRT(-0.5/K54)</f>
        <v>4.050385448199421</v>
      </c>
      <c r="M54" s="24">
        <v>-3.2733216172700001E-4</v>
      </c>
      <c r="N54" s="25">
        <f>A54-SQRT(-0.5/M54)</f>
        <v>3.9167507025193018</v>
      </c>
      <c r="O54" s="24">
        <v>-3.2917705671099999E-4</v>
      </c>
      <c r="P54" s="25">
        <f>A54-SQRT(-0.5/O54)</f>
        <v>4.0264269418563572</v>
      </c>
      <c r="Q54" s="24">
        <v>-3.2024454904299999E-4</v>
      </c>
      <c r="R54" s="25">
        <f>A54-SQRT(-0.5/Q54)</f>
        <v>3.4866247364347558</v>
      </c>
      <c r="S54" s="24"/>
      <c r="T54" s="25"/>
      <c r="U54" s="24">
        <v>-3.2959765313800001E-4</v>
      </c>
      <c r="V54" s="25">
        <f>A54-SQRT(-0.5/U54)</f>
        <v>4.0513017827784452</v>
      </c>
      <c r="W54" s="25">
        <f>-$AI$3+U54/$AI$2</f>
        <v>31334.129366564885</v>
      </c>
      <c r="X54" s="25"/>
      <c r="Y54" s="25"/>
      <c r="Z54" s="34"/>
      <c r="AA54" s="31"/>
      <c r="AB54" s="31"/>
      <c r="AC54" s="8">
        <v>-3.22315047303E-4</v>
      </c>
      <c r="AD54" s="25">
        <f>A54-SQRT(-0.5/AC54)</f>
        <v>3.6137428874408215</v>
      </c>
      <c r="AE54" s="22">
        <v>-3.0775757503699998E-4</v>
      </c>
      <c r="AF54" s="25">
        <f>A54-SQRT(-0.5/AE54)</f>
        <v>2.6929859709719679</v>
      </c>
      <c r="AG54" s="8"/>
    </row>
    <row r="55" spans="1:33" x14ac:dyDescent="0.3">
      <c r="A55">
        <v>44</v>
      </c>
      <c r="B55" s="22">
        <v>-3.1330301689500001E-4</v>
      </c>
      <c r="C55" s="25">
        <f t="shared" si="2"/>
        <v>4.0512942460708246</v>
      </c>
      <c r="D55" s="25">
        <f>-$AI$3+B55/$AI$2</f>
        <v>31337.70562584823</v>
      </c>
      <c r="E55" s="25"/>
      <c r="F55" s="25"/>
      <c r="G55" s="22">
        <v>-3.13303016914E-4</v>
      </c>
      <c r="H55" s="25">
        <f>A55-SQRT(-0.5/G55)</f>
        <v>4.0512942472821507</v>
      </c>
      <c r="I55" s="20">
        <v>-3.1330301187000001E-4</v>
      </c>
      <c r="J55" s="25">
        <f>A55-SQRT(-0.5/I55)</f>
        <v>4.0512939257064531</v>
      </c>
      <c r="K55" s="24">
        <v>-3.1328864444800001E-4</v>
      </c>
      <c r="L55" s="25">
        <f>A55-SQRT(-0.5/K55)</f>
        <v>4.0503779120743104</v>
      </c>
      <c r="M55" s="24">
        <v>-3.1120312276600002E-4</v>
      </c>
      <c r="N55" s="25">
        <f>A55-SQRT(-0.5/M55)</f>
        <v>3.9167406219557677</v>
      </c>
      <c r="O55" s="24">
        <v>-3.1291321685399998E-4</v>
      </c>
      <c r="P55" s="25">
        <f>A55-SQRT(-0.5/O55)</f>
        <v>4.0264196806036807</v>
      </c>
      <c r="Q55" s="24">
        <v>-3.0463005825E-4</v>
      </c>
      <c r="R55" s="25">
        <f>A55-SQRT(-0.5/Q55)</f>
        <v>3.4866062070225681</v>
      </c>
      <c r="S55" s="24"/>
      <c r="T55" s="25"/>
      <c r="U55" s="24">
        <v>-3.13303016914E-4</v>
      </c>
      <c r="V55" s="25">
        <f>A55-SQRT(-0.5/U55)</f>
        <v>4.0512942472821507</v>
      </c>
      <c r="W55" s="25">
        <f>-$AI$3+U55/$AI$2</f>
        <v>31337.705625844061</v>
      </c>
      <c r="X55" s="25"/>
      <c r="Y55" s="25"/>
      <c r="Z55" s="34"/>
      <c r="AA55" s="31"/>
      <c r="AB55" s="31"/>
      <c r="AC55" s="8">
        <v>-3.0655086773900001E-4</v>
      </c>
      <c r="AD55" s="25">
        <f>A55-SQRT(-0.5/AC55)</f>
        <v>3.6137315932311296</v>
      </c>
      <c r="AE55" s="8"/>
      <c r="AF55" s="19"/>
      <c r="AG55" s="8"/>
    </row>
    <row r="56" spans="1:33" x14ac:dyDescent="0.3">
      <c r="A56">
        <v>45</v>
      </c>
      <c r="G56" s="22"/>
      <c r="H56" s="25"/>
      <c r="I56" s="21"/>
      <c r="J56" s="21"/>
      <c r="K56" s="21"/>
      <c r="L56" s="21"/>
      <c r="N56" s="21"/>
      <c r="P56" s="21"/>
      <c r="R56" s="21"/>
      <c r="T56" s="21"/>
      <c r="V56" s="21"/>
      <c r="W56" s="21"/>
      <c r="X56" s="21"/>
      <c r="Y56" s="21"/>
      <c r="Z56" s="35"/>
      <c r="AA56" s="21"/>
      <c r="AB56" s="21"/>
    </row>
    <row r="57" spans="1:33" x14ac:dyDescent="0.3">
      <c r="A57">
        <v>46</v>
      </c>
      <c r="G57" s="22"/>
      <c r="H57" s="25"/>
      <c r="I57" s="21"/>
      <c r="J57" s="21"/>
      <c r="K57" s="21"/>
      <c r="L57" s="21"/>
      <c r="N57" s="21"/>
      <c r="P57" s="21"/>
      <c r="R57" s="21"/>
      <c r="T57" s="21"/>
      <c r="V57" s="21"/>
      <c r="W57" s="21"/>
      <c r="X57" s="21"/>
      <c r="Y57" s="21"/>
      <c r="Z57" s="35"/>
      <c r="AA57" s="21"/>
      <c r="AB57" s="21"/>
    </row>
    <row r="58" spans="1:33" x14ac:dyDescent="0.3">
      <c r="A58">
        <v>47</v>
      </c>
      <c r="G58" s="22"/>
      <c r="H58" s="25"/>
      <c r="I58" s="21"/>
      <c r="J58" s="21"/>
      <c r="K58" s="21"/>
      <c r="L58" s="21"/>
      <c r="N58" s="21"/>
      <c r="P58" s="21"/>
      <c r="R58" s="21"/>
      <c r="T58" s="21"/>
      <c r="V58" s="21"/>
      <c r="W58" s="21"/>
      <c r="X58" s="21"/>
      <c r="Y58" s="21"/>
      <c r="Z58" s="35"/>
      <c r="AA58" s="21"/>
      <c r="AB58" s="21"/>
    </row>
    <row r="59" spans="1:33" x14ac:dyDescent="0.3">
      <c r="A59">
        <v>48</v>
      </c>
      <c r="G59" s="22"/>
      <c r="H59" s="25"/>
      <c r="I59" s="21"/>
      <c r="J59" s="21"/>
      <c r="K59" s="21"/>
      <c r="L59" s="21"/>
      <c r="N59" s="21"/>
      <c r="P59" s="21"/>
      <c r="R59" s="21"/>
      <c r="T59" s="21"/>
      <c r="V59" s="21"/>
      <c r="W59" s="21"/>
      <c r="X59" s="21"/>
      <c r="Y59" s="21"/>
      <c r="Z59" s="35"/>
      <c r="AA59" s="21"/>
      <c r="AB59" s="21"/>
    </row>
    <row r="60" spans="1:33" x14ac:dyDescent="0.3">
      <c r="A60">
        <v>49</v>
      </c>
      <c r="G60" s="22"/>
      <c r="H60" s="25"/>
      <c r="I60" s="21"/>
      <c r="J60" s="21"/>
      <c r="K60" s="21"/>
      <c r="L60" s="21"/>
      <c r="N60" s="21"/>
      <c r="P60" s="21"/>
      <c r="R60" s="21"/>
      <c r="T60" s="21"/>
      <c r="V60" s="21"/>
      <c r="W60" s="21"/>
      <c r="X60" s="21"/>
      <c r="Y60" s="21"/>
      <c r="Z60" s="35"/>
      <c r="AA60" s="21"/>
      <c r="AB60" s="21"/>
    </row>
    <row r="61" spans="1:33" x14ac:dyDescent="0.3">
      <c r="A61">
        <v>50</v>
      </c>
      <c r="G61" s="22"/>
      <c r="H61" s="25"/>
      <c r="I61" s="21"/>
      <c r="J61" s="21"/>
      <c r="K61" s="21"/>
      <c r="L61" s="21"/>
      <c r="N61" s="21"/>
      <c r="P61" s="21"/>
      <c r="R61" s="21"/>
      <c r="T61" s="21"/>
      <c r="V61" s="21"/>
      <c r="W61" s="21"/>
      <c r="X61" s="21"/>
      <c r="Y61" s="21"/>
      <c r="Z61" s="35"/>
      <c r="AA61" s="21"/>
      <c r="AB61" s="21"/>
    </row>
    <row r="62" spans="1:33" x14ac:dyDescent="0.3">
      <c r="A62">
        <v>51</v>
      </c>
      <c r="G62" s="22"/>
      <c r="H62" s="25"/>
      <c r="I62" s="21"/>
      <c r="J62" s="21"/>
      <c r="K62" s="21"/>
      <c r="L62" s="21"/>
      <c r="N62" s="21"/>
      <c r="P62" s="21"/>
      <c r="R62" s="21"/>
      <c r="T62" s="21"/>
      <c r="V62" s="21"/>
      <c r="W62" s="21"/>
      <c r="X62" s="21"/>
      <c r="Y62" s="21"/>
      <c r="Z62" s="35"/>
      <c r="AA62" s="21"/>
      <c r="AB62" s="21"/>
    </row>
    <row r="63" spans="1:33" x14ac:dyDescent="0.3">
      <c r="A63">
        <v>52</v>
      </c>
      <c r="G63" s="22"/>
      <c r="H63" s="25"/>
      <c r="I63" s="21"/>
      <c r="J63" s="21"/>
      <c r="K63" s="21"/>
      <c r="L63" s="21"/>
      <c r="N63" s="21"/>
      <c r="P63" s="21"/>
      <c r="R63" s="21"/>
      <c r="T63" s="21"/>
      <c r="V63" s="21"/>
      <c r="W63" s="21"/>
      <c r="X63" s="21"/>
      <c r="Y63" s="21"/>
      <c r="Z63" s="35"/>
      <c r="AA63" s="21"/>
      <c r="AB63" s="21"/>
    </row>
    <row r="64" spans="1:33" x14ac:dyDescent="0.3">
      <c r="A64">
        <v>53</v>
      </c>
      <c r="G64" s="22"/>
      <c r="H64" s="25"/>
      <c r="I64" s="21"/>
      <c r="J64" s="21"/>
      <c r="K64" s="21"/>
      <c r="L64" s="21"/>
      <c r="N64" s="21"/>
      <c r="P64" s="21"/>
      <c r="R64" s="21"/>
      <c r="T64" s="21"/>
      <c r="V64" s="21"/>
      <c r="W64" s="21"/>
      <c r="X64" s="21"/>
      <c r="Y64" s="21"/>
      <c r="Z64" s="35"/>
      <c r="AA64" s="21"/>
      <c r="AB64" s="21"/>
    </row>
    <row r="65" spans="1:37" x14ac:dyDescent="0.3">
      <c r="A65">
        <v>54</v>
      </c>
      <c r="G65" s="22"/>
      <c r="H65" s="25"/>
      <c r="I65" s="21"/>
      <c r="J65" s="21"/>
      <c r="K65" s="21"/>
      <c r="L65" s="21"/>
      <c r="N65" s="21"/>
      <c r="P65" s="21"/>
      <c r="R65" s="21"/>
      <c r="T65" s="21"/>
      <c r="V65" s="21"/>
      <c r="W65" s="21"/>
      <c r="X65" s="21"/>
      <c r="Y65" s="21"/>
      <c r="Z65" s="35"/>
      <c r="AA65" s="21"/>
      <c r="AB65" s="21"/>
    </row>
    <row r="66" spans="1:37" x14ac:dyDescent="0.3">
      <c r="A66">
        <v>55</v>
      </c>
      <c r="G66" s="22"/>
      <c r="H66" s="25"/>
      <c r="I66" s="21"/>
      <c r="J66" s="21"/>
      <c r="K66" s="21"/>
      <c r="L66" s="21"/>
      <c r="N66" s="21"/>
      <c r="P66" s="21"/>
      <c r="R66" s="21"/>
      <c r="T66" s="21"/>
      <c r="V66" s="21"/>
      <c r="W66" s="21"/>
      <c r="X66" s="21"/>
      <c r="Y66" s="21"/>
      <c r="Z66" s="35"/>
      <c r="AA66" s="21"/>
      <c r="AB66" s="21"/>
    </row>
    <row r="67" spans="1:37" x14ac:dyDescent="0.3">
      <c r="A67">
        <v>56</v>
      </c>
      <c r="F67" s="22"/>
      <c r="G67" s="25"/>
      <c r="H67" s="21"/>
      <c r="I67" s="21"/>
      <c r="J67" s="21"/>
      <c r="K67" s="21"/>
      <c r="L67" s="21"/>
      <c r="N67" s="21"/>
      <c r="P67" s="21"/>
      <c r="R67" s="21"/>
      <c r="T67" s="21"/>
      <c r="V67" s="21"/>
      <c r="W67" s="21"/>
      <c r="X67" s="21"/>
      <c r="Y67" s="35"/>
      <c r="Z67" s="21"/>
      <c r="AA67" s="21"/>
      <c r="AE67" s="16"/>
      <c r="AF67"/>
      <c r="AI67" s="13"/>
      <c r="AJ67" s="16"/>
      <c r="AK67"/>
    </row>
    <row r="68" spans="1:37" x14ac:dyDescent="0.3">
      <c r="A68">
        <v>57</v>
      </c>
      <c r="F68" s="22"/>
      <c r="G68" s="25"/>
      <c r="H68" s="21"/>
      <c r="I68" s="21"/>
      <c r="J68" s="21"/>
      <c r="K68" s="21"/>
      <c r="L68" s="21"/>
      <c r="N68" s="21"/>
      <c r="P68" s="21"/>
      <c r="R68" s="21"/>
      <c r="T68" s="21"/>
      <c r="V68" s="21"/>
      <c r="W68" s="21"/>
      <c r="X68" s="21"/>
      <c r="Y68" s="35"/>
      <c r="Z68" s="21"/>
      <c r="AA68" s="21"/>
      <c r="AE68" s="16"/>
      <c r="AF68"/>
      <c r="AI68" s="13"/>
      <c r="AJ68" s="16"/>
      <c r="AK68"/>
    </row>
    <row r="69" spans="1:37" x14ac:dyDescent="0.3">
      <c r="A69">
        <v>58</v>
      </c>
      <c r="F69" s="22"/>
      <c r="G69" s="25"/>
      <c r="H69" s="21"/>
      <c r="I69" s="21"/>
      <c r="J69" s="21"/>
      <c r="K69" s="21"/>
      <c r="L69" s="21"/>
      <c r="N69" s="21"/>
      <c r="P69" s="21"/>
      <c r="R69" s="21"/>
      <c r="T69" s="21"/>
      <c r="V69" s="21"/>
      <c r="W69" s="21"/>
      <c r="X69" s="21"/>
      <c r="Y69" s="35"/>
      <c r="Z69" s="21"/>
      <c r="AA69" s="21"/>
      <c r="AE69" s="16"/>
      <c r="AF69"/>
      <c r="AI69" s="13"/>
      <c r="AJ69" s="16"/>
      <c r="AK69"/>
    </row>
    <row r="70" spans="1:37" x14ac:dyDescent="0.3">
      <c r="A70">
        <v>59</v>
      </c>
      <c r="F70" s="22"/>
      <c r="G70" s="25"/>
      <c r="H70" s="21"/>
      <c r="I70" s="21"/>
      <c r="J70" s="21"/>
      <c r="K70" s="21"/>
      <c r="L70" s="21"/>
      <c r="N70" s="21"/>
      <c r="P70" s="21"/>
      <c r="R70" s="21"/>
      <c r="T70" s="21"/>
      <c r="V70" s="21"/>
      <c r="W70" s="21"/>
      <c r="X70" s="21"/>
      <c r="Y70" s="35"/>
      <c r="Z70" s="21"/>
      <c r="AA70" s="21"/>
      <c r="AE70" s="16"/>
      <c r="AF70"/>
      <c r="AI70" s="13"/>
      <c r="AJ70" s="16"/>
      <c r="AK70"/>
    </row>
    <row r="71" spans="1:37" x14ac:dyDescent="0.3">
      <c r="A71">
        <v>60</v>
      </c>
      <c r="F71" s="22"/>
      <c r="G71" s="25"/>
      <c r="H71" s="21"/>
      <c r="I71" s="21"/>
      <c r="J71" s="21"/>
      <c r="K71" s="21"/>
      <c r="L71" s="21"/>
      <c r="N71" s="21"/>
      <c r="P71" s="21"/>
      <c r="R71" s="21"/>
      <c r="T71" s="21"/>
      <c r="V71" s="21"/>
      <c r="W71" s="21"/>
      <c r="X71" s="21"/>
      <c r="Y71" s="35"/>
      <c r="Z71" s="21"/>
      <c r="AA71" s="21"/>
      <c r="AE71" s="16"/>
      <c r="AF71"/>
      <c r="AI71" s="13"/>
      <c r="AJ71" s="16"/>
      <c r="AK71"/>
    </row>
    <row r="72" spans="1:37" x14ac:dyDescent="0.3">
      <c r="A72">
        <v>61</v>
      </c>
      <c r="F72" s="22"/>
      <c r="G72" s="25"/>
      <c r="H72" s="21"/>
      <c r="I72" s="21"/>
      <c r="J72" s="21"/>
      <c r="K72" s="21"/>
      <c r="L72" s="21"/>
      <c r="N72" s="21"/>
      <c r="P72" s="21"/>
      <c r="R72" s="21"/>
      <c r="T72" s="21"/>
      <c r="V72" s="21"/>
      <c r="W72" s="21"/>
      <c r="X72" s="21"/>
      <c r="Y72" s="35"/>
      <c r="Z72" s="21"/>
      <c r="AA72" s="21"/>
      <c r="AE72" s="16"/>
      <c r="AF72"/>
      <c r="AI72" s="13"/>
      <c r="AJ72" s="16"/>
      <c r="AK72"/>
    </row>
    <row r="73" spans="1:37" x14ac:dyDescent="0.3">
      <c r="A73">
        <v>62</v>
      </c>
      <c r="F73" s="22"/>
      <c r="G73" s="25"/>
      <c r="H73" s="21"/>
      <c r="I73" s="21"/>
      <c r="J73" s="21"/>
      <c r="K73" s="21"/>
      <c r="L73" s="21"/>
      <c r="N73" s="21"/>
      <c r="P73" s="21"/>
      <c r="R73" s="21"/>
      <c r="T73" s="21"/>
      <c r="V73" s="21"/>
      <c r="W73" s="21"/>
      <c r="X73" s="21"/>
      <c r="Y73" s="35"/>
      <c r="Z73" s="21"/>
      <c r="AA73" s="21"/>
      <c r="AE73" s="16"/>
      <c r="AF73"/>
      <c r="AI73" s="13"/>
      <c r="AJ73" s="16"/>
      <c r="AK73"/>
    </row>
    <row r="74" spans="1:37" x14ac:dyDescent="0.3">
      <c r="A74">
        <v>63</v>
      </c>
      <c r="F74" s="22"/>
      <c r="G74" s="25"/>
      <c r="H74" s="21"/>
      <c r="I74" s="21"/>
      <c r="J74" s="21"/>
      <c r="K74" s="21"/>
      <c r="L74" s="21"/>
      <c r="N74" s="21"/>
      <c r="P74" s="21"/>
      <c r="R74" s="21"/>
      <c r="T74" s="21"/>
      <c r="V74" s="21"/>
      <c r="W74" s="21"/>
      <c r="X74" s="21"/>
      <c r="Y74" s="35"/>
      <c r="Z74" s="21"/>
      <c r="AA74" s="21"/>
      <c r="AE74" s="16"/>
      <c r="AF74"/>
      <c r="AI74" s="13"/>
      <c r="AJ74" s="16"/>
      <c r="AK74"/>
    </row>
    <row r="75" spans="1:37" x14ac:dyDescent="0.3">
      <c r="A75">
        <v>64</v>
      </c>
      <c r="F75" s="22"/>
      <c r="G75" s="25"/>
      <c r="H75" s="21"/>
      <c r="I75" s="21"/>
      <c r="J75" s="21"/>
      <c r="K75" s="21"/>
      <c r="L75" s="21"/>
      <c r="N75" s="21"/>
      <c r="P75" s="21"/>
      <c r="R75" s="21"/>
      <c r="T75" s="21"/>
      <c r="V75" s="21"/>
      <c r="W75" s="21"/>
      <c r="X75" s="21"/>
      <c r="Y75" s="35"/>
      <c r="Z75" s="21"/>
      <c r="AA75" s="21"/>
      <c r="AE75" s="16"/>
      <c r="AF75"/>
      <c r="AI75" s="13"/>
      <c r="AJ75" s="16"/>
      <c r="AK75"/>
    </row>
    <row r="76" spans="1:37" x14ac:dyDescent="0.3">
      <c r="A76">
        <v>65</v>
      </c>
      <c r="F76" s="22"/>
      <c r="G76" s="25"/>
      <c r="H76" s="21"/>
      <c r="I76" s="21"/>
      <c r="J76" s="21"/>
      <c r="K76" s="21"/>
      <c r="L76" s="21"/>
      <c r="N76" s="21"/>
      <c r="P76" s="21"/>
      <c r="R76" s="21"/>
      <c r="T76" s="21"/>
      <c r="V76" s="21"/>
      <c r="W76" s="21"/>
      <c r="X76" s="21"/>
      <c r="Y76" s="35"/>
      <c r="Z76" s="21"/>
      <c r="AA76" s="21"/>
      <c r="AE76" s="16"/>
      <c r="AF76"/>
      <c r="AI76" s="13"/>
      <c r="AJ76" s="16"/>
      <c r="AK76"/>
    </row>
    <row r="77" spans="1:37" x14ac:dyDescent="0.3">
      <c r="A77">
        <v>66</v>
      </c>
      <c r="F77" s="22"/>
      <c r="G77" s="25"/>
      <c r="H77" s="21"/>
      <c r="I77" s="21"/>
      <c r="J77" s="21"/>
      <c r="K77" s="21"/>
      <c r="L77" s="21"/>
      <c r="N77" s="21"/>
      <c r="P77" s="21"/>
      <c r="R77" s="21"/>
      <c r="T77" s="21"/>
      <c r="V77" s="21"/>
      <c r="W77" s="21"/>
      <c r="X77" s="21"/>
      <c r="Y77" s="35"/>
      <c r="Z77" s="21"/>
      <c r="AA77" s="21"/>
      <c r="AE77" s="16"/>
      <c r="AF77"/>
      <c r="AI77" s="13"/>
      <c r="AJ77" s="16"/>
      <c r="AK77"/>
    </row>
    <row r="78" spans="1:37" x14ac:dyDescent="0.3">
      <c r="A78">
        <v>67</v>
      </c>
      <c r="G78" s="22"/>
      <c r="H78" s="25"/>
      <c r="I78" s="21"/>
      <c r="J78" s="21"/>
      <c r="K78" s="21"/>
      <c r="L78" s="21"/>
      <c r="N78" s="21"/>
      <c r="P78" s="21"/>
      <c r="R78" s="21"/>
      <c r="T78" s="21"/>
      <c r="V78" s="21"/>
      <c r="W78" s="21"/>
      <c r="X78" s="21"/>
      <c r="Y78" s="21"/>
      <c r="Z78" s="35"/>
      <c r="AA78" s="21"/>
      <c r="AB78" s="21"/>
    </row>
    <row r="79" spans="1:37" x14ac:dyDescent="0.3">
      <c r="A79">
        <v>68</v>
      </c>
      <c r="G79" s="22"/>
      <c r="H79" s="25"/>
      <c r="I79" s="21"/>
      <c r="J79" s="21"/>
      <c r="K79" s="21"/>
      <c r="L79" s="21"/>
      <c r="N79" s="21"/>
      <c r="P79" s="21"/>
      <c r="R79" s="21"/>
      <c r="T79" s="21"/>
      <c r="V79" s="21"/>
      <c r="W79" s="21"/>
      <c r="X79" s="21"/>
      <c r="Y79" s="21"/>
      <c r="Z79" s="35"/>
      <c r="AA79" s="21"/>
      <c r="AB79" s="21"/>
    </row>
    <row r="80" spans="1:37" x14ac:dyDescent="0.3">
      <c r="A80">
        <v>69</v>
      </c>
      <c r="G80" s="22"/>
      <c r="H80" s="25"/>
      <c r="I80" s="21"/>
      <c r="J80" s="21"/>
      <c r="K80" s="21"/>
      <c r="L80" s="21"/>
      <c r="N80" s="21"/>
      <c r="P80" s="21"/>
      <c r="R80" s="21"/>
      <c r="T80" s="21"/>
      <c r="V80" s="21"/>
      <c r="W80" s="21"/>
      <c r="X80" s="21"/>
      <c r="Y80" s="21"/>
      <c r="Z80" s="35"/>
      <c r="AA80" s="21"/>
      <c r="AB80" s="21"/>
    </row>
    <row r="81" spans="1:28" x14ac:dyDescent="0.3">
      <c r="A81">
        <v>70</v>
      </c>
      <c r="G81" s="22"/>
      <c r="H81" s="25"/>
      <c r="I81" s="21"/>
      <c r="J81" s="21"/>
      <c r="K81" s="21"/>
      <c r="L81" s="21"/>
      <c r="N81" s="21"/>
      <c r="P81" s="21"/>
      <c r="R81" s="21"/>
      <c r="T81" s="21"/>
      <c r="V81" s="21"/>
      <c r="W81" s="21"/>
      <c r="X81" s="21"/>
      <c r="Y81" s="21"/>
      <c r="Z81" s="35"/>
      <c r="AA81" s="21"/>
      <c r="AB81" s="21"/>
    </row>
    <row r="82" spans="1:28" x14ac:dyDescent="0.3">
      <c r="A82">
        <v>71</v>
      </c>
      <c r="G82" s="22"/>
      <c r="H82" s="25"/>
      <c r="I82" s="21"/>
      <c r="J82" s="21"/>
      <c r="K82" s="21"/>
      <c r="L82" s="21"/>
      <c r="N82" s="21"/>
      <c r="P82" s="21"/>
      <c r="R82" s="21"/>
      <c r="T82" s="21"/>
      <c r="V82" s="21"/>
      <c r="W82" s="21"/>
      <c r="X82" s="21"/>
      <c r="Y82" s="21"/>
      <c r="Z82" s="35"/>
      <c r="AA82" s="21"/>
      <c r="AB82" s="21"/>
    </row>
    <row r="83" spans="1:28" x14ac:dyDescent="0.3">
      <c r="A83">
        <v>72</v>
      </c>
      <c r="G83" s="22"/>
      <c r="H83" s="25"/>
      <c r="I83" s="21"/>
      <c r="J83" s="21"/>
      <c r="K83" s="21"/>
      <c r="L83" s="21"/>
      <c r="N83" s="21"/>
      <c r="P83" s="21"/>
      <c r="R83" s="21"/>
      <c r="T83" s="21"/>
      <c r="V83" s="21"/>
      <c r="W83" s="21"/>
      <c r="X83" s="21"/>
      <c r="Y83" s="21"/>
      <c r="Z83" s="35"/>
      <c r="AA83" s="21"/>
      <c r="AB83" s="21"/>
    </row>
    <row r="84" spans="1:28" x14ac:dyDescent="0.3">
      <c r="A84">
        <v>73</v>
      </c>
      <c r="G84" s="22"/>
      <c r="H84" s="25"/>
      <c r="I84" s="21"/>
      <c r="J84" s="21"/>
      <c r="K84" s="21"/>
      <c r="L84" s="21"/>
      <c r="N84" s="21"/>
      <c r="P84" s="21"/>
      <c r="R84" s="21"/>
      <c r="T84" s="21"/>
      <c r="V84" s="21"/>
      <c r="W84" s="21"/>
      <c r="X84" s="21"/>
      <c r="Y84" s="21"/>
      <c r="Z84" s="35"/>
      <c r="AA84" s="21"/>
      <c r="AB84" s="21"/>
    </row>
    <row r="85" spans="1:28" x14ac:dyDescent="0.3">
      <c r="A85">
        <v>74</v>
      </c>
      <c r="G85" s="22"/>
      <c r="H85" s="25"/>
      <c r="I85" s="21"/>
      <c r="J85" s="21"/>
      <c r="K85" s="21"/>
      <c r="L85" s="21"/>
      <c r="N85" s="21"/>
      <c r="P85" s="21"/>
      <c r="R85" s="21"/>
      <c r="T85" s="21"/>
      <c r="V85" s="21"/>
      <c r="W85" s="21"/>
      <c r="X85" s="21"/>
      <c r="Y85" s="21"/>
      <c r="Z85" s="35"/>
      <c r="AA85" s="21"/>
      <c r="AB85" s="21"/>
    </row>
    <row r="86" spans="1:28" x14ac:dyDescent="0.3">
      <c r="A86">
        <v>75</v>
      </c>
      <c r="G86" s="22"/>
      <c r="H86" s="25"/>
      <c r="I86" s="21"/>
      <c r="J86" s="21"/>
      <c r="K86" s="21"/>
      <c r="L86" s="21"/>
      <c r="N86" s="21"/>
      <c r="P86" s="21"/>
      <c r="R86" s="21"/>
      <c r="T86" s="21"/>
      <c r="V86" s="21"/>
      <c r="W86" s="21"/>
      <c r="X86" s="21"/>
      <c r="Y86" s="21"/>
      <c r="Z86" s="35"/>
      <c r="AA86" s="21"/>
      <c r="AB86" s="21"/>
    </row>
    <row r="87" spans="1:28" x14ac:dyDescent="0.3">
      <c r="A87">
        <v>76</v>
      </c>
      <c r="G87" s="22"/>
      <c r="H87" s="25"/>
      <c r="I87" s="21"/>
      <c r="J87" s="21"/>
      <c r="K87" s="21"/>
      <c r="L87" s="21"/>
      <c r="N87" s="21"/>
      <c r="P87" s="21"/>
      <c r="R87" s="21"/>
      <c r="T87" s="21"/>
      <c r="V87" s="21"/>
      <c r="W87" s="21"/>
      <c r="X87" s="21"/>
      <c r="Y87" s="21"/>
      <c r="Z87" s="35"/>
      <c r="AA87" s="21"/>
      <c r="AB87" s="21"/>
    </row>
    <row r="88" spans="1:28" x14ac:dyDescent="0.3">
      <c r="A88">
        <v>77</v>
      </c>
      <c r="G88" s="22"/>
      <c r="H88" s="25"/>
      <c r="I88" s="21"/>
      <c r="J88" s="21"/>
      <c r="K88" s="21"/>
      <c r="L88" s="21"/>
      <c r="N88" s="21"/>
      <c r="P88" s="21"/>
      <c r="R88" s="21"/>
      <c r="T88" s="21"/>
      <c r="V88" s="21"/>
      <c r="W88" s="21"/>
      <c r="X88" s="21"/>
      <c r="Y88" s="21"/>
      <c r="Z88" s="35"/>
      <c r="AA88" s="21"/>
      <c r="AB88" s="21"/>
    </row>
    <row r="89" spans="1:28" x14ac:dyDescent="0.3">
      <c r="A89">
        <v>78</v>
      </c>
      <c r="G89" s="22"/>
      <c r="H89" s="25"/>
      <c r="I89" s="21"/>
      <c r="J89" s="21"/>
      <c r="K89" s="21"/>
      <c r="L89" s="21"/>
      <c r="N89" s="21"/>
      <c r="P89" s="21"/>
      <c r="R89" s="21"/>
      <c r="T89" s="21"/>
      <c r="V89" s="21"/>
      <c r="W89" s="21"/>
      <c r="X89" s="21"/>
      <c r="Y89" s="21"/>
      <c r="Z89" s="35"/>
      <c r="AA89" s="21"/>
      <c r="AB89" s="21"/>
    </row>
    <row r="90" spans="1:28" x14ac:dyDescent="0.3">
      <c r="A90">
        <v>79</v>
      </c>
      <c r="G90" s="22"/>
      <c r="H90" s="25"/>
      <c r="I90" s="21"/>
      <c r="J90" s="21"/>
      <c r="K90" s="21"/>
      <c r="L90" s="21"/>
      <c r="N90" s="21"/>
      <c r="P90" s="21"/>
      <c r="R90" s="21"/>
      <c r="T90" s="21"/>
      <c r="V90" s="21"/>
      <c r="W90" s="21"/>
      <c r="X90" s="21"/>
      <c r="Y90" s="21"/>
      <c r="Z90" s="35"/>
      <c r="AA90" s="21"/>
      <c r="AB90" s="21"/>
    </row>
    <row r="91" spans="1:28" x14ac:dyDescent="0.3">
      <c r="A91">
        <v>80</v>
      </c>
      <c r="G91" s="22"/>
      <c r="H91" s="25"/>
      <c r="I91" s="21"/>
      <c r="J91" s="21"/>
      <c r="K91" s="21"/>
      <c r="L91" s="21"/>
      <c r="N91" s="21"/>
      <c r="P91" s="21"/>
      <c r="R91" s="21"/>
      <c r="T91" s="21"/>
      <c r="V91" s="21"/>
      <c r="W91" s="21"/>
      <c r="X91" s="21"/>
      <c r="Y91" s="21"/>
      <c r="Z91" s="35"/>
      <c r="AA91" s="21"/>
      <c r="AB91" s="21"/>
    </row>
    <row r="92" spans="1:28" x14ac:dyDescent="0.3">
      <c r="A92">
        <v>81</v>
      </c>
      <c r="G92" s="22"/>
      <c r="H92" s="25"/>
      <c r="I92" s="21"/>
      <c r="J92" s="21"/>
      <c r="K92" s="21"/>
      <c r="L92" s="21"/>
      <c r="N92" s="21"/>
      <c r="P92" s="21"/>
      <c r="R92" s="21"/>
      <c r="T92" s="21"/>
      <c r="V92" s="21"/>
      <c r="W92" s="21"/>
      <c r="X92" s="21"/>
      <c r="Y92" s="21"/>
      <c r="Z92" s="35"/>
      <c r="AA92" s="21"/>
      <c r="AB92" s="21"/>
    </row>
    <row r="93" spans="1:28" x14ac:dyDescent="0.3">
      <c r="A93">
        <v>82</v>
      </c>
      <c r="G93" s="22"/>
      <c r="H93" s="25"/>
      <c r="I93" s="21"/>
      <c r="J93" s="21"/>
      <c r="K93" s="21"/>
      <c r="L93" s="21"/>
      <c r="N93" s="21"/>
      <c r="P93" s="21"/>
      <c r="R93" s="21"/>
      <c r="T93" s="21"/>
      <c r="V93" s="21"/>
      <c r="W93" s="21"/>
      <c r="X93" s="21"/>
      <c r="Y93" s="21"/>
      <c r="Z93" s="35"/>
      <c r="AA93" s="21"/>
      <c r="AB93" s="21"/>
    </row>
    <row r="94" spans="1:28" x14ac:dyDescent="0.3">
      <c r="A94">
        <v>83</v>
      </c>
      <c r="G94" s="22"/>
      <c r="H94" s="25"/>
      <c r="I94" s="21"/>
      <c r="J94" s="21"/>
      <c r="K94" s="21"/>
      <c r="L94" s="21"/>
      <c r="N94" s="21"/>
      <c r="P94" s="21"/>
      <c r="R94" s="21"/>
      <c r="T94" s="21"/>
      <c r="V94" s="21"/>
      <c r="W94" s="21"/>
      <c r="X94" s="21"/>
      <c r="Y94" s="21"/>
      <c r="Z94" s="35"/>
      <c r="AA94" s="21"/>
      <c r="AB94" s="21"/>
    </row>
    <row r="95" spans="1:28" x14ac:dyDescent="0.3">
      <c r="A95">
        <v>84</v>
      </c>
      <c r="G95" s="22"/>
      <c r="H95" s="25"/>
      <c r="I95" s="21"/>
      <c r="J95" s="21"/>
      <c r="K95" s="21"/>
      <c r="L95" s="21"/>
      <c r="N95" s="21"/>
      <c r="P95" s="21"/>
      <c r="R95" s="21"/>
      <c r="T95" s="21"/>
      <c r="V95" s="21"/>
      <c r="W95" s="21"/>
      <c r="X95" s="21"/>
      <c r="Y95" s="21"/>
      <c r="Z95" s="35"/>
      <c r="AA95" s="21"/>
      <c r="AB95" s="21"/>
    </row>
    <row r="96" spans="1:28" x14ac:dyDescent="0.3">
      <c r="A96">
        <v>85</v>
      </c>
      <c r="G96" s="22"/>
      <c r="H96" s="25"/>
      <c r="I96" s="21"/>
      <c r="J96" s="21"/>
      <c r="K96" s="21"/>
      <c r="L96" s="21"/>
      <c r="N96" s="21"/>
      <c r="P96" s="21"/>
      <c r="R96" s="21"/>
      <c r="T96" s="21"/>
      <c r="V96" s="21"/>
      <c r="W96" s="21"/>
      <c r="X96" s="21"/>
      <c r="Y96" s="21"/>
      <c r="Z96" s="35"/>
      <c r="AA96" s="21"/>
      <c r="AB96" s="21"/>
    </row>
    <row r="97" spans="1:28" x14ac:dyDescent="0.3">
      <c r="A97">
        <v>86</v>
      </c>
      <c r="G97" s="22"/>
      <c r="H97" s="25"/>
      <c r="I97" s="21"/>
      <c r="J97" s="21"/>
      <c r="K97" s="21"/>
      <c r="L97" s="21"/>
      <c r="N97" s="21"/>
      <c r="P97" s="21"/>
      <c r="R97" s="21"/>
      <c r="T97" s="21"/>
      <c r="V97" s="21"/>
      <c r="W97" s="21"/>
      <c r="X97" s="21"/>
      <c r="Y97" s="21"/>
      <c r="Z97" s="35"/>
      <c r="AA97" s="21"/>
      <c r="AB97" s="21"/>
    </row>
    <row r="98" spans="1:28" x14ac:dyDescent="0.3">
      <c r="A98">
        <v>87</v>
      </c>
      <c r="G98" s="22"/>
      <c r="H98" s="25"/>
      <c r="I98" s="21"/>
      <c r="J98" s="21"/>
      <c r="K98" s="21"/>
      <c r="L98" s="21"/>
      <c r="N98" s="21"/>
      <c r="P98" s="21"/>
      <c r="R98" s="21"/>
      <c r="T98" s="21"/>
      <c r="V98" s="21"/>
      <c r="W98" s="21"/>
      <c r="X98" s="21"/>
      <c r="Y98" s="21"/>
      <c r="Z98" s="35"/>
      <c r="AA98" s="21"/>
      <c r="AB98" s="21"/>
    </row>
    <row r="99" spans="1:28" x14ac:dyDescent="0.3">
      <c r="A99">
        <v>88</v>
      </c>
      <c r="G99" s="22"/>
      <c r="H99" s="25"/>
      <c r="I99" s="21"/>
      <c r="J99" s="21"/>
      <c r="K99" s="21"/>
      <c r="L99" s="21"/>
      <c r="N99" s="21"/>
      <c r="P99" s="21"/>
      <c r="R99" s="21"/>
      <c r="T99" s="21"/>
      <c r="V99" s="21"/>
      <c r="W99" s="21"/>
      <c r="X99" s="21"/>
      <c r="Y99" s="21"/>
      <c r="Z99" s="35"/>
      <c r="AA99" s="21"/>
      <c r="AB99" s="21"/>
    </row>
    <row r="100" spans="1:28" x14ac:dyDescent="0.3">
      <c r="A100">
        <v>89</v>
      </c>
      <c r="G100" s="22"/>
      <c r="H100" s="25"/>
      <c r="I100" s="21"/>
      <c r="J100" s="21"/>
      <c r="K100" s="21"/>
      <c r="L100" s="21"/>
      <c r="N100" s="21"/>
      <c r="P100" s="21"/>
      <c r="R100" s="21"/>
      <c r="T100" s="21"/>
      <c r="V100" s="21"/>
      <c r="W100" s="21"/>
      <c r="X100" s="21"/>
      <c r="Y100" s="21"/>
      <c r="Z100" s="35"/>
      <c r="AA100" s="21"/>
      <c r="AB100" s="21"/>
    </row>
    <row r="101" spans="1:28" x14ac:dyDescent="0.3">
      <c r="A101">
        <v>90</v>
      </c>
      <c r="G101" s="22"/>
      <c r="H101" s="25"/>
      <c r="I101" s="21"/>
      <c r="J101" s="21"/>
      <c r="K101" s="21"/>
      <c r="L101" s="21"/>
      <c r="N101" s="21"/>
      <c r="P101" s="21"/>
      <c r="R101" s="21"/>
      <c r="T101" s="21"/>
      <c r="V101" s="21"/>
      <c r="W101" s="21"/>
      <c r="X101" s="21"/>
      <c r="Y101" s="21"/>
      <c r="Z101" s="35"/>
      <c r="AA101" s="21"/>
      <c r="AB101" s="21"/>
    </row>
    <row r="102" spans="1:28" x14ac:dyDescent="0.3">
      <c r="A102">
        <v>91</v>
      </c>
      <c r="G102" s="22"/>
      <c r="H102" s="25"/>
      <c r="I102" s="21"/>
      <c r="J102" s="21"/>
      <c r="K102" s="21"/>
      <c r="L102" s="21"/>
      <c r="N102" s="21"/>
      <c r="P102" s="21"/>
      <c r="R102" s="21"/>
      <c r="T102" s="21"/>
      <c r="V102" s="21"/>
      <c r="W102" s="21"/>
      <c r="X102" s="21"/>
      <c r="Y102" s="21"/>
      <c r="Z102" s="35"/>
      <c r="AA102" s="21"/>
      <c r="AB102" s="21"/>
    </row>
    <row r="103" spans="1:28" x14ac:dyDescent="0.3">
      <c r="A103">
        <v>92</v>
      </c>
      <c r="G103" s="22"/>
      <c r="H103" s="25"/>
      <c r="I103" s="21"/>
      <c r="J103" s="21"/>
      <c r="K103" s="21"/>
      <c r="L103" s="21"/>
      <c r="N103" s="21"/>
      <c r="P103" s="21"/>
      <c r="R103" s="21"/>
      <c r="T103" s="21"/>
      <c r="V103" s="21"/>
      <c r="W103" s="21"/>
      <c r="X103" s="21"/>
      <c r="Y103" s="21"/>
      <c r="Z103" s="35"/>
      <c r="AA103" s="21"/>
      <c r="AB103" s="21"/>
    </row>
    <row r="104" spans="1:28" x14ac:dyDescent="0.3">
      <c r="A104">
        <v>93</v>
      </c>
      <c r="G104" s="22"/>
      <c r="H104" s="25"/>
      <c r="I104" s="21"/>
      <c r="J104" s="21"/>
      <c r="K104" s="21"/>
      <c r="L104" s="21"/>
      <c r="N104" s="21"/>
      <c r="P104" s="21"/>
      <c r="R104" s="21"/>
      <c r="T104" s="21"/>
      <c r="V104" s="21"/>
      <c r="W104" s="21"/>
      <c r="X104" s="21"/>
      <c r="Y104" s="21"/>
      <c r="Z104" s="35"/>
      <c r="AA104" s="21"/>
      <c r="AB104" s="21"/>
    </row>
    <row r="105" spans="1:28" x14ac:dyDescent="0.3">
      <c r="A105">
        <v>94</v>
      </c>
      <c r="G105" s="22"/>
      <c r="H105" s="25"/>
      <c r="I105" s="21"/>
      <c r="J105" s="21"/>
      <c r="K105" s="21"/>
      <c r="L105" s="21"/>
      <c r="N105" s="21"/>
      <c r="P105" s="21"/>
      <c r="R105" s="21"/>
      <c r="T105" s="21"/>
      <c r="V105" s="21"/>
      <c r="W105" s="21"/>
      <c r="X105" s="21"/>
      <c r="Y105" s="21"/>
      <c r="Z105" s="35"/>
      <c r="AA105" s="21"/>
      <c r="AB105" s="21"/>
    </row>
    <row r="106" spans="1:28" x14ac:dyDescent="0.3">
      <c r="A106">
        <v>95</v>
      </c>
      <c r="G106" s="22"/>
      <c r="H106" s="25"/>
      <c r="I106" s="21"/>
      <c r="J106" s="21"/>
      <c r="K106" s="21"/>
      <c r="L106" s="21"/>
      <c r="N106" s="21"/>
      <c r="P106" s="21"/>
      <c r="R106" s="21"/>
      <c r="T106" s="21"/>
      <c r="V106" s="21"/>
      <c r="W106" s="21"/>
      <c r="X106" s="21"/>
      <c r="Y106" s="21"/>
      <c r="Z106" s="35"/>
      <c r="AA106" s="21"/>
      <c r="AB106" s="21"/>
    </row>
    <row r="107" spans="1:28" x14ac:dyDescent="0.3">
      <c r="A107">
        <v>96</v>
      </c>
      <c r="G107" s="22"/>
      <c r="H107" s="25"/>
      <c r="I107" s="21"/>
      <c r="J107" s="21"/>
      <c r="K107" s="21"/>
      <c r="L107" s="21"/>
      <c r="N107" s="21"/>
      <c r="P107" s="21"/>
      <c r="R107" s="21"/>
      <c r="T107" s="21"/>
      <c r="V107" s="21"/>
      <c r="W107" s="21"/>
      <c r="X107" s="21"/>
      <c r="Y107" s="21"/>
      <c r="Z107" s="35"/>
      <c r="AA107" s="21"/>
      <c r="AB107" s="21"/>
    </row>
    <row r="108" spans="1:28" x14ac:dyDescent="0.3">
      <c r="A108">
        <v>97</v>
      </c>
      <c r="G108" s="22"/>
      <c r="H108" s="25"/>
      <c r="I108" s="21"/>
      <c r="J108" s="21"/>
      <c r="K108" s="21"/>
      <c r="L108" s="21"/>
      <c r="N108" s="21"/>
      <c r="P108" s="21"/>
      <c r="R108" s="21"/>
      <c r="T108" s="21"/>
      <c r="V108" s="21"/>
      <c r="W108" s="21"/>
      <c r="X108" s="21"/>
      <c r="Y108" s="21"/>
      <c r="Z108" s="35"/>
      <c r="AA108" s="21"/>
      <c r="AB108" s="21"/>
    </row>
    <row r="109" spans="1:28" x14ac:dyDescent="0.3">
      <c r="A109">
        <v>98</v>
      </c>
      <c r="G109" s="22"/>
      <c r="H109" s="25"/>
    </row>
    <row r="110" spans="1:28" x14ac:dyDescent="0.3">
      <c r="A110">
        <v>99</v>
      </c>
      <c r="G110" s="22"/>
      <c r="H110" s="25"/>
    </row>
    <row r="111" spans="1:28" x14ac:dyDescent="0.3">
      <c r="A111">
        <v>100</v>
      </c>
      <c r="G111" s="22"/>
      <c r="H111" s="25"/>
    </row>
    <row r="112" spans="1:28" x14ac:dyDescent="0.3">
      <c r="A112">
        <v>101</v>
      </c>
    </row>
    <row r="113" spans="1:1" x14ac:dyDescent="0.3">
      <c r="A113">
        <v>102</v>
      </c>
    </row>
    <row r="114" spans="1:1" x14ac:dyDescent="0.3">
      <c r="A114">
        <v>103</v>
      </c>
    </row>
    <row r="115" spans="1:1" x14ac:dyDescent="0.3">
      <c r="A115">
        <v>104</v>
      </c>
    </row>
    <row r="116" spans="1:1" x14ac:dyDescent="0.3">
      <c r="A116">
        <v>105</v>
      </c>
    </row>
    <row r="117" spans="1:1" x14ac:dyDescent="0.3">
      <c r="A117">
        <v>106</v>
      </c>
    </row>
    <row r="118" spans="1:1" x14ac:dyDescent="0.3">
      <c r="A118">
        <v>107</v>
      </c>
    </row>
    <row r="119" spans="1:1" x14ac:dyDescent="0.3">
      <c r="A119">
        <v>108</v>
      </c>
    </row>
    <row r="120" spans="1:1" x14ac:dyDescent="0.3">
      <c r="A120">
        <v>109</v>
      </c>
    </row>
    <row r="121" spans="1:1" x14ac:dyDescent="0.3">
      <c r="A121">
        <v>110</v>
      </c>
    </row>
    <row r="122" spans="1:1" x14ac:dyDescent="0.3">
      <c r="A122">
        <v>111</v>
      </c>
    </row>
    <row r="123" spans="1:1" x14ac:dyDescent="0.3">
      <c r="A123">
        <v>112</v>
      </c>
    </row>
    <row r="124" spans="1:1" x14ac:dyDescent="0.3">
      <c r="A124">
        <v>113</v>
      </c>
    </row>
    <row r="125" spans="1:1" x14ac:dyDescent="0.3">
      <c r="A125">
        <v>114</v>
      </c>
    </row>
    <row r="126" spans="1:1" x14ac:dyDescent="0.3">
      <c r="A126">
        <v>115</v>
      </c>
    </row>
    <row r="127" spans="1:1" x14ac:dyDescent="0.3">
      <c r="A127">
        <v>116</v>
      </c>
    </row>
    <row r="128" spans="1:1" x14ac:dyDescent="0.3">
      <c r="A128">
        <v>117</v>
      </c>
    </row>
    <row r="129" spans="1:1" x14ac:dyDescent="0.3">
      <c r="A129">
        <v>118</v>
      </c>
    </row>
    <row r="130" spans="1:1" x14ac:dyDescent="0.3">
      <c r="A130">
        <v>119</v>
      </c>
    </row>
    <row r="131" spans="1:1" x14ac:dyDescent="0.3">
      <c r="A131">
        <v>120</v>
      </c>
    </row>
    <row r="132" spans="1:1" x14ac:dyDescent="0.3">
      <c r="A132">
        <v>121</v>
      </c>
    </row>
    <row r="133" spans="1:1" x14ac:dyDescent="0.3">
      <c r="A133">
        <v>122</v>
      </c>
    </row>
    <row r="134" spans="1:1" x14ac:dyDescent="0.3">
      <c r="A134">
        <v>123</v>
      </c>
    </row>
    <row r="135" spans="1:1" x14ac:dyDescent="0.3">
      <c r="A135">
        <v>124</v>
      </c>
    </row>
    <row r="136" spans="1:1" x14ac:dyDescent="0.3">
      <c r="A136">
        <v>125</v>
      </c>
    </row>
    <row r="137" spans="1:1" x14ac:dyDescent="0.3">
      <c r="A137">
        <v>126</v>
      </c>
    </row>
    <row r="138" spans="1:1" x14ac:dyDescent="0.3">
      <c r="A138">
        <v>127</v>
      </c>
    </row>
    <row r="139" spans="1:1" x14ac:dyDescent="0.3">
      <c r="A139">
        <v>128</v>
      </c>
    </row>
    <row r="140" spans="1:1" x14ac:dyDescent="0.3">
      <c r="A140">
        <v>129</v>
      </c>
    </row>
    <row r="141" spans="1:1" x14ac:dyDescent="0.3">
      <c r="A141">
        <v>130</v>
      </c>
    </row>
    <row r="142" spans="1:1" x14ac:dyDescent="0.3">
      <c r="A142">
        <v>131</v>
      </c>
    </row>
    <row r="143" spans="1:1" x14ac:dyDescent="0.3">
      <c r="A143">
        <v>132</v>
      </c>
    </row>
    <row r="144" spans="1:1" x14ac:dyDescent="0.3">
      <c r="A144">
        <v>133</v>
      </c>
    </row>
    <row r="145" spans="1:1" x14ac:dyDescent="0.3">
      <c r="A145">
        <v>134</v>
      </c>
    </row>
    <row r="146" spans="1:1" x14ac:dyDescent="0.3">
      <c r="A146">
        <v>135</v>
      </c>
    </row>
    <row r="147" spans="1:1" x14ac:dyDescent="0.3">
      <c r="A147">
        <v>136</v>
      </c>
    </row>
    <row r="148" spans="1:1" x14ac:dyDescent="0.3">
      <c r="A148">
        <v>137</v>
      </c>
    </row>
    <row r="149" spans="1:1" x14ac:dyDescent="0.3">
      <c r="A149">
        <v>138</v>
      </c>
    </row>
    <row r="150" spans="1:1" x14ac:dyDescent="0.3">
      <c r="A150">
        <v>139</v>
      </c>
    </row>
    <row r="151" spans="1:1" x14ac:dyDescent="0.3">
      <c r="A151">
        <v>140</v>
      </c>
    </row>
    <row r="152" spans="1:1" x14ac:dyDescent="0.3">
      <c r="A152">
        <v>141</v>
      </c>
    </row>
    <row r="153" spans="1:1" x14ac:dyDescent="0.3">
      <c r="A153">
        <v>142</v>
      </c>
    </row>
    <row r="154" spans="1:1" x14ac:dyDescent="0.3">
      <c r="A154">
        <v>143</v>
      </c>
    </row>
    <row r="155" spans="1:1" x14ac:dyDescent="0.3">
      <c r="A155">
        <v>144</v>
      </c>
    </row>
    <row r="156" spans="1:1" x14ac:dyDescent="0.3">
      <c r="A156">
        <v>145</v>
      </c>
    </row>
    <row r="157" spans="1:1" x14ac:dyDescent="0.3">
      <c r="A157">
        <v>146</v>
      </c>
    </row>
    <row r="158" spans="1:1" x14ac:dyDescent="0.3">
      <c r="A158">
        <v>147</v>
      </c>
    </row>
    <row r="159" spans="1:1" x14ac:dyDescent="0.3">
      <c r="A159">
        <v>148</v>
      </c>
    </row>
    <row r="160" spans="1:1" x14ac:dyDescent="0.3">
      <c r="A160">
        <v>149</v>
      </c>
    </row>
    <row r="161" spans="1:1" x14ac:dyDescent="0.3">
      <c r="A161">
        <v>150</v>
      </c>
    </row>
    <row r="162" spans="1:1" x14ac:dyDescent="0.3">
      <c r="A162">
        <v>151</v>
      </c>
    </row>
    <row r="163" spans="1:1" x14ac:dyDescent="0.3">
      <c r="A163">
        <v>152</v>
      </c>
    </row>
    <row r="164" spans="1:1" x14ac:dyDescent="0.3">
      <c r="A164">
        <v>153</v>
      </c>
    </row>
    <row r="165" spans="1:1" x14ac:dyDescent="0.3">
      <c r="A165">
        <v>154</v>
      </c>
    </row>
    <row r="166" spans="1:1" x14ac:dyDescent="0.3">
      <c r="A166">
        <v>155</v>
      </c>
    </row>
    <row r="167" spans="1:1" x14ac:dyDescent="0.3">
      <c r="A167">
        <v>156</v>
      </c>
    </row>
    <row r="168" spans="1:1" x14ac:dyDescent="0.3">
      <c r="A168">
        <v>157</v>
      </c>
    </row>
    <row r="169" spans="1:1" x14ac:dyDescent="0.3">
      <c r="A169">
        <v>158</v>
      </c>
    </row>
    <row r="170" spans="1:1" x14ac:dyDescent="0.3">
      <c r="A170">
        <v>159</v>
      </c>
    </row>
    <row r="171" spans="1:1" x14ac:dyDescent="0.3">
      <c r="A171">
        <v>160</v>
      </c>
    </row>
    <row r="172" spans="1:1" x14ac:dyDescent="0.3">
      <c r="A172">
        <v>161</v>
      </c>
    </row>
    <row r="173" spans="1:1" x14ac:dyDescent="0.3">
      <c r="A173">
        <v>162</v>
      </c>
    </row>
    <row r="174" spans="1:1" x14ac:dyDescent="0.3">
      <c r="A174">
        <v>163</v>
      </c>
    </row>
    <row r="175" spans="1:1" x14ac:dyDescent="0.3">
      <c r="A175">
        <v>164</v>
      </c>
    </row>
    <row r="176" spans="1:1" x14ac:dyDescent="0.3">
      <c r="A176">
        <v>165</v>
      </c>
    </row>
    <row r="177" spans="1:1" x14ac:dyDescent="0.3">
      <c r="A177">
        <v>166</v>
      </c>
    </row>
    <row r="178" spans="1:1" x14ac:dyDescent="0.3">
      <c r="A178">
        <v>167</v>
      </c>
    </row>
    <row r="179" spans="1:1" x14ac:dyDescent="0.3">
      <c r="A179">
        <v>168</v>
      </c>
    </row>
    <row r="180" spans="1:1" x14ac:dyDescent="0.3">
      <c r="A180">
        <v>169</v>
      </c>
    </row>
    <row r="181" spans="1:1" x14ac:dyDescent="0.3">
      <c r="A181">
        <v>170</v>
      </c>
    </row>
    <row r="182" spans="1:1" x14ac:dyDescent="0.3">
      <c r="A182">
        <v>171</v>
      </c>
    </row>
    <row r="183" spans="1:1" x14ac:dyDescent="0.3">
      <c r="A183">
        <v>172</v>
      </c>
    </row>
    <row r="184" spans="1:1" x14ac:dyDescent="0.3">
      <c r="A184">
        <v>173</v>
      </c>
    </row>
    <row r="185" spans="1:1" x14ac:dyDescent="0.3">
      <c r="A185">
        <v>174</v>
      </c>
    </row>
    <row r="186" spans="1:1" x14ac:dyDescent="0.3">
      <c r="A186">
        <v>175</v>
      </c>
    </row>
    <row r="187" spans="1:1" x14ac:dyDescent="0.3">
      <c r="A187">
        <v>176</v>
      </c>
    </row>
    <row r="188" spans="1:1" x14ac:dyDescent="0.3">
      <c r="A188">
        <v>177</v>
      </c>
    </row>
    <row r="189" spans="1:1" x14ac:dyDescent="0.3">
      <c r="A189">
        <v>178</v>
      </c>
    </row>
    <row r="190" spans="1:1" x14ac:dyDescent="0.3">
      <c r="A190">
        <v>179</v>
      </c>
    </row>
    <row r="191" spans="1:1" x14ac:dyDescent="0.3">
      <c r="A191">
        <v>180</v>
      </c>
    </row>
    <row r="192" spans="1:1" x14ac:dyDescent="0.3">
      <c r="A192">
        <v>181</v>
      </c>
    </row>
    <row r="193" spans="1:1" x14ac:dyDescent="0.3">
      <c r="A193">
        <v>182</v>
      </c>
    </row>
    <row r="194" spans="1:1" x14ac:dyDescent="0.3">
      <c r="A194">
        <v>183</v>
      </c>
    </row>
    <row r="195" spans="1:1" x14ac:dyDescent="0.3">
      <c r="A195">
        <v>184</v>
      </c>
    </row>
    <row r="196" spans="1:1" x14ac:dyDescent="0.3">
      <c r="A196">
        <v>185</v>
      </c>
    </row>
    <row r="197" spans="1:1" x14ac:dyDescent="0.3">
      <c r="A197">
        <v>186</v>
      </c>
    </row>
    <row r="198" spans="1:1" x14ac:dyDescent="0.3">
      <c r="A198">
        <v>187</v>
      </c>
    </row>
    <row r="199" spans="1:1" x14ac:dyDescent="0.3">
      <c r="A199">
        <v>188</v>
      </c>
    </row>
    <row r="200" spans="1:1" x14ac:dyDescent="0.3">
      <c r="A200">
        <v>189</v>
      </c>
    </row>
    <row r="201" spans="1:1" x14ac:dyDescent="0.3">
      <c r="A201">
        <v>190</v>
      </c>
    </row>
    <row r="202" spans="1:1" x14ac:dyDescent="0.3">
      <c r="A202">
        <v>191</v>
      </c>
    </row>
    <row r="203" spans="1:1" x14ac:dyDescent="0.3">
      <c r="A203">
        <v>192</v>
      </c>
    </row>
    <row r="204" spans="1:1" x14ac:dyDescent="0.3">
      <c r="A204">
        <v>193</v>
      </c>
    </row>
    <row r="205" spans="1:1" x14ac:dyDescent="0.3">
      <c r="A205">
        <v>194</v>
      </c>
    </row>
    <row r="206" spans="1:1" x14ac:dyDescent="0.3">
      <c r="A206">
        <v>195</v>
      </c>
    </row>
    <row r="207" spans="1:1" x14ac:dyDescent="0.3">
      <c r="A207">
        <v>196</v>
      </c>
    </row>
    <row r="208" spans="1:1" x14ac:dyDescent="0.3">
      <c r="A208">
        <v>197</v>
      </c>
    </row>
    <row r="209" spans="1:1" x14ac:dyDescent="0.3">
      <c r="A209">
        <v>198</v>
      </c>
    </row>
    <row r="210" spans="1:1" x14ac:dyDescent="0.3">
      <c r="A210">
        <v>199</v>
      </c>
    </row>
    <row r="211" spans="1:1" x14ac:dyDescent="0.3">
      <c r="A211">
        <v>200</v>
      </c>
    </row>
    <row r="212" spans="1:1" x14ac:dyDescent="0.3">
      <c r="A212">
        <v>201</v>
      </c>
    </row>
    <row r="213" spans="1:1" x14ac:dyDescent="0.3">
      <c r="A213">
        <v>202</v>
      </c>
    </row>
    <row r="214" spans="1:1" x14ac:dyDescent="0.3">
      <c r="A214">
        <v>203</v>
      </c>
    </row>
    <row r="215" spans="1:1" x14ac:dyDescent="0.3">
      <c r="A215">
        <v>204</v>
      </c>
    </row>
    <row r="216" spans="1:1" x14ac:dyDescent="0.3">
      <c r="A216">
        <v>205</v>
      </c>
    </row>
    <row r="217" spans="1:1" x14ac:dyDescent="0.3">
      <c r="A217">
        <v>206</v>
      </c>
    </row>
    <row r="218" spans="1:1" x14ac:dyDescent="0.3">
      <c r="A218">
        <v>207</v>
      </c>
    </row>
    <row r="219" spans="1:1" x14ac:dyDescent="0.3">
      <c r="A219">
        <v>208</v>
      </c>
    </row>
    <row r="220" spans="1:1" x14ac:dyDescent="0.3">
      <c r="A220">
        <v>209</v>
      </c>
    </row>
    <row r="221" spans="1:1" x14ac:dyDescent="0.3">
      <c r="A221">
        <v>210</v>
      </c>
    </row>
    <row r="222" spans="1:1" x14ac:dyDescent="0.3">
      <c r="A222">
        <v>211</v>
      </c>
    </row>
    <row r="223" spans="1:1" x14ac:dyDescent="0.3">
      <c r="A223">
        <v>212</v>
      </c>
    </row>
    <row r="224" spans="1:1" x14ac:dyDescent="0.3">
      <c r="A224">
        <v>213</v>
      </c>
    </row>
    <row r="225" spans="1:1" x14ac:dyDescent="0.3">
      <c r="A225">
        <v>214</v>
      </c>
    </row>
    <row r="226" spans="1:1" x14ac:dyDescent="0.3">
      <c r="A226">
        <v>215</v>
      </c>
    </row>
    <row r="227" spans="1:1" x14ac:dyDescent="0.3">
      <c r="A227">
        <v>216</v>
      </c>
    </row>
    <row r="228" spans="1:1" x14ac:dyDescent="0.3">
      <c r="A228">
        <v>217</v>
      </c>
    </row>
    <row r="229" spans="1:1" x14ac:dyDescent="0.3">
      <c r="A229">
        <v>218</v>
      </c>
    </row>
    <row r="230" spans="1:1" x14ac:dyDescent="0.3">
      <c r="A230">
        <v>219</v>
      </c>
    </row>
    <row r="231" spans="1:1" x14ac:dyDescent="0.3">
      <c r="A231">
        <v>220</v>
      </c>
    </row>
    <row r="232" spans="1:1" x14ac:dyDescent="0.3">
      <c r="A232">
        <v>221</v>
      </c>
    </row>
    <row r="233" spans="1:1" x14ac:dyDescent="0.3">
      <c r="A233">
        <v>222</v>
      </c>
    </row>
    <row r="234" spans="1:1" x14ac:dyDescent="0.3">
      <c r="A234">
        <v>223</v>
      </c>
    </row>
    <row r="235" spans="1:1" x14ac:dyDescent="0.3">
      <c r="A235">
        <v>224</v>
      </c>
    </row>
    <row r="236" spans="1:1" x14ac:dyDescent="0.3">
      <c r="A236">
        <v>225</v>
      </c>
    </row>
    <row r="237" spans="1:1" x14ac:dyDescent="0.3">
      <c r="A237">
        <v>226</v>
      </c>
    </row>
    <row r="238" spans="1:1" x14ac:dyDescent="0.3">
      <c r="A238">
        <v>227</v>
      </c>
    </row>
    <row r="239" spans="1:1" x14ac:dyDescent="0.3">
      <c r="A239">
        <v>228</v>
      </c>
    </row>
    <row r="240" spans="1:1" x14ac:dyDescent="0.3">
      <c r="A240">
        <v>229</v>
      </c>
    </row>
    <row r="241" spans="1:1" x14ac:dyDescent="0.3">
      <c r="A241">
        <v>230</v>
      </c>
    </row>
    <row r="242" spans="1:1" x14ac:dyDescent="0.3">
      <c r="A242">
        <v>231</v>
      </c>
    </row>
    <row r="243" spans="1:1" x14ac:dyDescent="0.3">
      <c r="A243">
        <v>232</v>
      </c>
    </row>
    <row r="244" spans="1:1" x14ac:dyDescent="0.3">
      <c r="A244">
        <v>233</v>
      </c>
    </row>
    <row r="245" spans="1:1" x14ac:dyDescent="0.3">
      <c r="A245">
        <v>234</v>
      </c>
    </row>
    <row r="246" spans="1:1" x14ac:dyDescent="0.3">
      <c r="A246">
        <v>235</v>
      </c>
    </row>
    <row r="247" spans="1:1" x14ac:dyDescent="0.3">
      <c r="A247">
        <v>236</v>
      </c>
    </row>
    <row r="248" spans="1:1" x14ac:dyDescent="0.3">
      <c r="A248">
        <v>237</v>
      </c>
    </row>
    <row r="249" spans="1:1" x14ac:dyDescent="0.3">
      <c r="A249">
        <v>238</v>
      </c>
    </row>
    <row r="250" spans="1:1" x14ac:dyDescent="0.3">
      <c r="A250">
        <v>239</v>
      </c>
    </row>
    <row r="251" spans="1:1" x14ac:dyDescent="0.3">
      <c r="A251">
        <v>240</v>
      </c>
    </row>
    <row r="252" spans="1:1" x14ac:dyDescent="0.3">
      <c r="A252">
        <v>241</v>
      </c>
    </row>
    <row r="253" spans="1:1" x14ac:dyDescent="0.3">
      <c r="A253">
        <v>242</v>
      </c>
    </row>
    <row r="254" spans="1:1" x14ac:dyDescent="0.3">
      <c r="A254">
        <v>243</v>
      </c>
    </row>
    <row r="255" spans="1:1" x14ac:dyDescent="0.3">
      <c r="A255">
        <v>244</v>
      </c>
    </row>
    <row r="256" spans="1:1" x14ac:dyDescent="0.3">
      <c r="A256">
        <v>245</v>
      </c>
    </row>
    <row r="257" spans="1:1" x14ac:dyDescent="0.3">
      <c r="A257">
        <v>246</v>
      </c>
    </row>
    <row r="258" spans="1:1" x14ac:dyDescent="0.3">
      <c r="A258">
        <v>247</v>
      </c>
    </row>
    <row r="259" spans="1:1" x14ac:dyDescent="0.3">
      <c r="A259">
        <v>248</v>
      </c>
    </row>
    <row r="260" spans="1:1" x14ac:dyDescent="0.3">
      <c r="A260">
        <v>249</v>
      </c>
    </row>
    <row r="261" spans="1:1" x14ac:dyDescent="0.3">
      <c r="A261">
        <v>250</v>
      </c>
    </row>
    <row r="262" spans="1:1" x14ac:dyDescent="0.3">
      <c r="A262">
        <v>251</v>
      </c>
    </row>
    <row r="263" spans="1:1" x14ac:dyDescent="0.3">
      <c r="A263">
        <v>252</v>
      </c>
    </row>
    <row r="264" spans="1:1" x14ac:dyDescent="0.3">
      <c r="A264">
        <v>253</v>
      </c>
    </row>
    <row r="265" spans="1:1" x14ac:dyDescent="0.3">
      <c r="A265">
        <v>254</v>
      </c>
    </row>
    <row r="266" spans="1:1" x14ac:dyDescent="0.3">
      <c r="A266">
        <v>255</v>
      </c>
    </row>
    <row r="267" spans="1:1" x14ac:dyDescent="0.3">
      <c r="A267">
        <v>256</v>
      </c>
    </row>
    <row r="268" spans="1:1" x14ac:dyDescent="0.3">
      <c r="A268">
        <v>257</v>
      </c>
    </row>
    <row r="269" spans="1:1" x14ac:dyDescent="0.3">
      <c r="A269">
        <v>258</v>
      </c>
    </row>
    <row r="270" spans="1:1" x14ac:dyDescent="0.3">
      <c r="A270">
        <v>259</v>
      </c>
    </row>
    <row r="271" spans="1:1" x14ac:dyDescent="0.3">
      <c r="A271">
        <v>260</v>
      </c>
    </row>
    <row r="272" spans="1:1" x14ac:dyDescent="0.3">
      <c r="A272">
        <v>261</v>
      </c>
    </row>
    <row r="273" spans="1:1" x14ac:dyDescent="0.3">
      <c r="A273">
        <v>262</v>
      </c>
    </row>
    <row r="274" spans="1:1" x14ac:dyDescent="0.3">
      <c r="A274">
        <v>263</v>
      </c>
    </row>
    <row r="275" spans="1:1" x14ac:dyDescent="0.3">
      <c r="A275">
        <v>264</v>
      </c>
    </row>
    <row r="276" spans="1:1" x14ac:dyDescent="0.3">
      <c r="A276">
        <v>265</v>
      </c>
    </row>
    <row r="277" spans="1:1" x14ac:dyDescent="0.3">
      <c r="A277">
        <v>266</v>
      </c>
    </row>
    <row r="278" spans="1:1" x14ac:dyDescent="0.3">
      <c r="A278">
        <v>267</v>
      </c>
    </row>
    <row r="279" spans="1:1" x14ac:dyDescent="0.3">
      <c r="A279">
        <v>268</v>
      </c>
    </row>
    <row r="280" spans="1:1" x14ac:dyDescent="0.3">
      <c r="A280">
        <v>269</v>
      </c>
    </row>
    <row r="281" spans="1:1" x14ac:dyDescent="0.3">
      <c r="A281">
        <v>270</v>
      </c>
    </row>
    <row r="282" spans="1:1" x14ac:dyDescent="0.3">
      <c r="A282">
        <v>271</v>
      </c>
    </row>
    <row r="283" spans="1:1" x14ac:dyDescent="0.3">
      <c r="A283">
        <v>272</v>
      </c>
    </row>
    <row r="284" spans="1:1" x14ac:dyDescent="0.3">
      <c r="A284">
        <v>273</v>
      </c>
    </row>
    <row r="285" spans="1:1" x14ac:dyDescent="0.3">
      <c r="A285">
        <v>274</v>
      </c>
    </row>
    <row r="286" spans="1:1" x14ac:dyDescent="0.3">
      <c r="A286">
        <v>275</v>
      </c>
    </row>
    <row r="287" spans="1:1" x14ac:dyDescent="0.3">
      <c r="A287">
        <v>276</v>
      </c>
    </row>
    <row r="288" spans="1:1" x14ac:dyDescent="0.3">
      <c r="A288">
        <v>277</v>
      </c>
    </row>
    <row r="289" spans="1:1" x14ac:dyDescent="0.3">
      <c r="A289">
        <v>278</v>
      </c>
    </row>
    <row r="290" spans="1:1" x14ac:dyDescent="0.3">
      <c r="A290">
        <v>279</v>
      </c>
    </row>
    <row r="291" spans="1:1" x14ac:dyDescent="0.3">
      <c r="A291">
        <v>280</v>
      </c>
    </row>
    <row r="292" spans="1:1" x14ac:dyDescent="0.3">
      <c r="A292">
        <v>281</v>
      </c>
    </row>
    <row r="293" spans="1:1" x14ac:dyDescent="0.3">
      <c r="A293">
        <v>282</v>
      </c>
    </row>
    <row r="294" spans="1:1" x14ac:dyDescent="0.3">
      <c r="A294">
        <v>283</v>
      </c>
    </row>
    <row r="295" spans="1:1" x14ac:dyDescent="0.3">
      <c r="A295">
        <v>284</v>
      </c>
    </row>
    <row r="296" spans="1:1" x14ac:dyDescent="0.3">
      <c r="A296">
        <v>285</v>
      </c>
    </row>
    <row r="297" spans="1:1" x14ac:dyDescent="0.3">
      <c r="A297">
        <v>286</v>
      </c>
    </row>
    <row r="298" spans="1:1" x14ac:dyDescent="0.3">
      <c r="A298">
        <v>287</v>
      </c>
    </row>
    <row r="299" spans="1:1" x14ac:dyDescent="0.3">
      <c r="A299">
        <v>288</v>
      </c>
    </row>
    <row r="300" spans="1:1" x14ac:dyDescent="0.3">
      <c r="A300">
        <v>289</v>
      </c>
    </row>
    <row r="301" spans="1:1" x14ac:dyDescent="0.3">
      <c r="A301">
        <v>290</v>
      </c>
    </row>
    <row r="302" spans="1:1" x14ac:dyDescent="0.3">
      <c r="A302">
        <v>291</v>
      </c>
    </row>
    <row r="303" spans="1:1" x14ac:dyDescent="0.3">
      <c r="A303">
        <v>292</v>
      </c>
    </row>
    <row r="304" spans="1:1" x14ac:dyDescent="0.3">
      <c r="A304">
        <v>293</v>
      </c>
    </row>
    <row r="305" spans="1:1" x14ac:dyDescent="0.3">
      <c r="A305">
        <v>294</v>
      </c>
    </row>
    <row r="306" spans="1:1" x14ac:dyDescent="0.3">
      <c r="A306">
        <v>295</v>
      </c>
    </row>
    <row r="307" spans="1:1" x14ac:dyDescent="0.3">
      <c r="A307">
        <v>296</v>
      </c>
    </row>
    <row r="308" spans="1:1" x14ac:dyDescent="0.3">
      <c r="A308">
        <v>297</v>
      </c>
    </row>
    <row r="309" spans="1:1" x14ac:dyDescent="0.3">
      <c r="A309">
        <v>298</v>
      </c>
    </row>
    <row r="310" spans="1:1" x14ac:dyDescent="0.3">
      <c r="A310">
        <v>299</v>
      </c>
    </row>
    <row r="311" spans="1:1" x14ac:dyDescent="0.3">
      <c r="A311">
        <v>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D409-D483-44D1-AA7E-770191935FEA}">
  <dimension ref="A1:NF159"/>
  <sheetViews>
    <sheetView tabSelected="1" topLeftCell="A19" workbookViewId="0">
      <pane xSplit="1" topLeftCell="I1" activePane="topRight" state="frozen"/>
      <selection activeCell="A10" sqref="A10"/>
      <selection pane="topRight" activeCell="M33" sqref="M33"/>
    </sheetView>
  </sheetViews>
  <sheetFormatPr defaultRowHeight="14" x14ac:dyDescent="0.3"/>
  <cols>
    <col min="1" max="1" width="15.5" customWidth="1"/>
    <col min="2" max="2" width="21.83203125" customWidth="1"/>
    <col min="3" max="3" width="17.5" style="13" bestFit="1" customWidth="1"/>
    <col min="4" max="5" width="21.75" customWidth="1"/>
    <col min="6" max="6" width="21.75" style="13" customWidth="1"/>
    <col min="7" max="7" width="20.5" customWidth="1"/>
    <col min="8" max="8" width="20.75" customWidth="1"/>
    <col min="9" max="10" width="21.5" customWidth="1"/>
    <col min="11" max="11" width="24.08203125" customWidth="1"/>
    <col min="12" max="12" width="8.75" style="10"/>
    <col min="13" max="13" width="25.75" bestFit="1" customWidth="1"/>
    <col min="14" max="14" width="17.5" bestFit="1" customWidth="1"/>
    <col min="15" max="15" width="25.75" bestFit="1" customWidth="1"/>
    <col min="19" max="19" width="22.5" customWidth="1"/>
    <col min="20" max="20" width="18.5" bestFit="1" customWidth="1"/>
    <col min="21" max="23" width="17.5" bestFit="1" customWidth="1"/>
  </cols>
  <sheetData>
    <row r="1" spans="1:65" x14ac:dyDescent="0.3">
      <c r="A1" t="s">
        <v>86</v>
      </c>
      <c r="G1" t="s">
        <v>87</v>
      </c>
      <c r="H1" s="39">
        <v>33693</v>
      </c>
    </row>
    <row r="2" spans="1:65" x14ac:dyDescent="0.3">
      <c r="A2" t="s">
        <v>42</v>
      </c>
      <c r="G2" t="s">
        <v>47</v>
      </c>
      <c r="H2">
        <f>4.556335252*10^(-6)</f>
        <v>4.5563352520000003E-6</v>
      </c>
    </row>
    <row r="3" spans="1:65" s="12" customFormat="1" x14ac:dyDescent="0.3">
      <c r="A3" s="12" t="s">
        <v>48</v>
      </c>
      <c r="C3" s="14"/>
      <c r="F3" s="14"/>
      <c r="L3" s="10"/>
    </row>
    <row r="4" spans="1:65" x14ac:dyDescent="0.3">
      <c r="A4" t="s">
        <v>39</v>
      </c>
      <c r="B4">
        <v>2</v>
      </c>
      <c r="H4">
        <v>2</v>
      </c>
      <c r="J4">
        <v>2</v>
      </c>
      <c r="M4" t="s">
        <v>88</v>
      </c>
    </row>
    <row r="5" spans="1:65" x14ac:dyDescent="0.3">
      <c r="A5" t="s">
        <v>40</v>
      </c>
      <c r="B5" t="s">
        <v>55</v>
      </c>
      <c r="H5" t="s">
        <v>94</v>
      </c>
      <c r="J5" t="s">
        <v>94</v>
      </c>
      <c r="M5" t="s">
        <v>89</v>
      </c>
    </row>
    <row r="6" spans="1:65" x14ac:dyDescent="0.3">
      <c r="A6" t="s">
        <v>36</v>
      </c>
      <c r="B6">
        <v>37</v>
      </c>
      <c r="H6">
        <v>37</v>
      </c>
      <c r="J6">
        <v>37</v>
      </c>
    </row>
    <row r="7" spans="1:65" x14ac:dyDescent="0.3">
      <c r="A7" t="s">
        <v>37</v>
      </c>
      <c r="B7">
        <v>4.5380000000000003</v>
      </c>
      <c r="H7">
        <v>4.5380000000000003</v>
      </c>
      <c r="J7">
        <v>4.5380000000000003</v>
      </c>
    </row>
    <row r="8" spans="1:65" x14ac:dyDescent="0.3">
      <c r="A8" t="s">
        <v>38</v>
      </c>
      <c r="B8">
        <v>0.01</v>
      </c>
      <c r="H8">
        <v>1</v>
      </c>
      <c r="J8">
        <v>1E-4</v>
      </c>
    </row>
    <row r="9" spans="1:65" x14ac:dyDescent="0.3">
      <c r="A9" t="s">
        <v>57</v>
      </c>
      <c r="B9">
        <v>0</v>
      </c>
      <c r="H9">
        <v>0</v>
      </c>
      <c r="J9">
        <v>0</v>
      </c>
    </row>
    <row r="10" spans="1:65" x14ac:dyDescent="0.3">
      <c r="A10" s="11" t="s">
        <v>8</v>
      </c>
      <c r="B10" t="s">
        <v>41</v>
      </c>
      <c r="C10" s="13" t="s">
        <v>59</v>
      </c>
      <c r="D10" t="s">
        <v>90</v>
      </c>
      <c r="E10" t="s">
        <v>91</v>
      </c>
      <c r="F10" s="13" t="s">
        <v>95</v>
      </c>
      <c r="G10" t="s">
        <v>96</v>
      </c>
      <c r="M10" t="s">
        <v>92</v>
      </c>
      <c r="N10" t="s">
        <v>93</v>
      </c>
      <c r="O10" t="s">
        <v>98</v>
      </c>
    </row>
    <row r="11" spans="1:65" x14ac:dyDescent="0.3">
      <c r="A11">
        <v>1</v>
      </c>
      <c r="B11" s="8">
        <v>-570.03381768533802</v>
      </c>
      <c r="C11" s="31">
        <f>A11-SQRT(-0.5/B11)</f>
        <v>0.97038343466365262</v>
      </c>
      <c r="D11" s="8"/>
      <c r="E11" s="8"/>
      <c r="F11" s="31"/>
      <c r="G11" s="8"/>
      <c r="H11" s="8">
        <v>-570.03323902487796</v>
      </c>
      <c r="I11" s="31">
        <f>$A11-SQRT(-0.5/H11)</f>
        <v>0.97038341963125641</v>
      </c>
      <c r="J11" s="8">
        <v>-570.03360992760201</v>
      </c>
      <c r="K11" s="31">
        <f>$A11-SQRT(-0.5/J11)</f>
        <v>0.97038342926654109</v>
      </c>
      <c r="L11" s="4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3">
      <c r="A12">
        <v>2</v>
      </c>
      <c r="B12" s="8">
        <v>-78.591727248463798</v>
      </c>
      <c r="C12" s="31">
        <f t="shared" ref="C12:C49" si="0">A12-SQRT(-0.5/B12)</f>
        <v>1.920237898954622</v>
      </c>
      <c r="D12" s="8"/>
      <c r="E12" s="8"/>
      <c r="F12" s="31"/>
      <c r="G12" s="8"/>
      <c r="H12" s="8">
        <v>-78.585748130834205</v>
      </c>
      <c r="I12" s="31">
        <f t="shared" ref="I12:I49" si="1">$A12-SQRT(-0.5/H12)</f>
        <v>1.9202348647027063</v>
      </c>
      <c r="J12" s="8">
        <v>-78.591705486262001</v>
      </c>
      <c r="K12" s="31">
        <f t="shared" ref="K12:K49" si="2">$A12-SQRT(-0.5/J12)</f>
        <v>1.9202378879114794</v>
      </c>
      <c r="L12" s="4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x14ac:dyDescent="0.3">
      <c r="A13">
        <v>3</v>
      </c>
      <c r="B13" s="8">
        <v>-10.551867255616999</v>
      </c>
      <c r="C13" s="31">
        <f t="shared" si="0"/>
        <v>2.7823190908423876</v>
      </c>
      <c r="D13" s="8"/>
      <c r="E13" s="8"/>
      <c r="F13" s="31"/>
      <c r="G13" s="8"/>
      <c r="H13" s="8">
        <v>-10.507236579749099</v>
      </c>
      <c r="I13" s="31">
        <f t="shared" si="1"/>
        <v>2.7818572685912906</v>
      </c>
      <c r="J13" s="8">
        <v>-10.551863708416301</v>
      </c>
      <c r="K13" s="31">
        <f t="shared" si="2"/>
        <v>2.7823190542536946</v>
      </c>
      <c r="L13" s="4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</row>
    <row r="14" spans="1:65" x14ac:dyDescent="0.3">
      <c r="A14">
        <v>4</v>
      </c>
      <c r="B14" s="8">
        <v>-1.1421789338645001</v>
      </c>
      <c r="C14" s="31">
        <f t="shared" si="0"/>
        <v>3.3383658253667625</v>
      </c>
      <c r="D14" s="8"/>
      <c r="E14" s="8"/>
      <c r="F14" s="31"/>
      <c r="G14" s="8"/>
      <c r="H14" s="8">
        <v>-1.13012961257051</v>
      </c>
      <c r="I14" s="31">
        <f t="shared" si="1"/>
        <v>3.3348480405955438</v>
      </c>
      <c r="J14" s="8">
        <v>-1.1421786021887199</v>
      </c>
      <c r="K14" s="31">
        <f t="shared" si="2"/>
        <v>3.3383657293012194</v>
      </c>
      <c r="L14" s="4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3">
      <c r="A15">
        <v>5</v>
      </c>
      <c r="B15" s="8">
        <v>-0.153507673260911</v>
      </c>
      <c r="C15" s="31">
        <f t="shared" si="0"/>
        <v>3.195237919053632</v>
      </c>
      <c r="D15" s="8"/>
      <c r="E15" s="8"/>
      <c r="F15" s="31"/>
      <c r="G15" s="8"/>
      <c r="H15" s="8">
        <v>-0.15246176344606099</v>
      </c>
      <c r="I15" s="31">
        <f t="shared" si="1"/>
        <v>3.1890580348181521</v>
      </c>
      <c r="J15" s="8">
        <v>-0.15350764537827399</v>
      </c>
      <c r="K15" s="31">
        <f t="shared" si="2"/>
        <v>3.195237755148038</v>
      </c>
      <c r="L15" s="4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3">
      <c r="A16">
        <v>6</v>
      </c>
      <c r="B16" s="8">
        <v>-6.1771393682501001E-2</v>
      </c>
      <c r="C16" s="31">
        <f t="shared" si="0"/>
        <v>3.154940835671098</v>
      </c>
      <c r="D16" s="8"/>
      <c r="E16" s="8"/>
      <c r="F16" s="31"/>
      <c r="G16" s="8"/>
      <c r="H16" s="8">
        <v>-6.1523456418787002E-2</v>
      </c>
      <c r="I16" s="31">
        <f t="shared" si="1"/>
        <v>3.149213857916787</v>
      </c>
      <c r="J16" s="8">
        <v>-6.1771387107211001E-2</v>
      </c>
      <c r="K16" s="31">
        <f t="shared" si="2"/>
        <v>3.1549406842491412</v>
      </c>
      <c r="L16" s="4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</row>
    <row r="17" spans="1:370" x14ac:dyDescent="0.3">
      <c r="A17">
        <v>7</v>
      </c>
      <c r="B17" s="8">
        <v>-3.3624616260907E-2</v>
      </c>
      <c r="C17" s="31">
        <f t="shared" si="0"/>
        <v>3.1438285596170754</v>
      </c>
      <c r="D17" s="8"/>
      <c r="E17" s="8"/>
      <c r="F17" s="31"/>
      <c r="G17" s="8"/>
      <c r="H17" s="8">
        <v>-3.3526186057147002E-2</v>
      </c>
      <c r="I17" s="31">
        <f t="shared" si="1"/>
        <v>3.1381720027398226</v>
      </c>
      <c r="J17" s="8">
        <v>-3.3624613654677997E-2</v>
      </c>
      <c r="K17" s="31">
        <f t="shared" si="2"/>
        <v>3.1438284101720027</v>
      </c>
      <c r="L17" s="4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370" x14ac:dyDescent="0.3">
      <c r="A18">
        <v>8</v>
      </c>
      <c r="B18" s="8">
        <v>-2.1161448351800002E-2</v>
      </c>
      <c r="C18" s="31">
        <f t="shared" si="0"/>
        <v>3.1391490116217016</v>
      </c>
      <c r="D18" s="8"/>
      <c r="E18" s="8"/>
      <c r="F18" s="31"/>
      <c r="G18" s="8"/>
      <c r="H18" s="8">
        <v>-2.1112467063708999E-2</v>
      </c>
      <c r="I18" s="31">
        <f t="shared" si="1"/>
        <v>3.1335136491552804</v>
      </c>
      <c r="J18" s="8">
        <v>-2.1161447055968001E-2</v>
      </c>
      <c r="K18" s="31">
        <f t="shared" si="2"/>
        <v>3.139148862793359</v>
      </c>
      <c r="L18" s="4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370" x14ac:dyDescent="0.3">
      <c r="A19">
        <v>9</v>
      </c>
      <c r="B19" s="8">
        <v>-1.4544215290591999E-2</v>
      </c>
      <c r="C19" s="31">
        <f t="shared" si="0"/>
        <v>3.1367305232213489</v>
      </c>
      <c r="D19" s="8"/>
      <c r="E19" s="8"/>
      <c r="F19" s="31"/>
      <c r="G19" s="8"/>
      <c r="H19" s="8">
        <v>-1.4516340831159999E-2</v>
      </c>
      <c r="I19" s="31">
        <f t="shared" si="1"/>
        <v>3.1311038612891453</v>
      </c>
      <c r="J19" s="8">
        <v>-1.4544214553486E-2</v>
      </c>
      <c r="K19" s="31">
        <f t="shared" si="2"/>
        <v>3.1367303746450528</v>
      </c>
      <c r="L19" s="4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370" x14ac:dyDescent="0.3">
      <c r="A20">
        <v>10</v>
      </c>
      <c r="B20" s="8">
        <v>-1.0610328813205E-2</v>
      </c>
      <c r="C20" s="31">
        <f t="shared" si="0"/>
        <v>3.1353155185851378</v>
      </c>
      <c r="D20" s="8"/>
      <c r="E20" s="8"/>
      <c r="F20" s="31"/>
      <c r="G20" s="8"/>
      <c r="H20" s="8">
        <v>-1.0592969423693E-2</v>
      </c>
      <c r="I20" s="31">
        <f t="shared" si="1"/>
        <v>3.1296930181598466</v>
      </c>
      <c r="J20" s="8">
        <v>-1.0610328354284E-2</v>
      </c>
      <c r="K20" s="31">
        <f t="shared" si="2"/>
        <v>3.1353153701284775</v>
      </c>
      <c r="L20" s="4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370" x14ac:dyDescent="0.3">
      <c r="A21">
        <v>11</v>
      </c>
      <c r="B21" s="8">
        <v>-8.0817976284430007E-3</v>
      </c>
      <c r="C21" s="31">
        <f t="shared" si="0"/>
        <v>3.1344152200503776</v>
      </c>
      <c r="D21" s="8"/>
      <c r="E21" s="8"/>
      <c r="F21" s="31"/>
      <c r="G21" s="8"/>
      <c r="H21" s="8">
        <v>-8.0702604935280007E-3</v>
      </c>
      <c r="I21" s="31">
        <f t="shared" si="1"/>
        <v>3.1287949613485813</v>
      </c>
      <c r="J21" s="8">
        <v>-8.0817973235180005E-3</v>
      </c>
      <c r="K21" s="31">
        <f t="shared" si="2"/>
        <v>3.1344150716667123</v>
      </c>
      <c r="L21" s="4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1:370" x14ac:dyDescent="0.3">
      <c r="A22">
        <v>12</v>
      </c>
      <c r="B22" s="8">
        <v>-6.3605635932869999E-3</v>
      </c>
      <c r="C22" s="31">
        <f t="shared" si="0"/>
        <v>3.1338065548299774</v>
      </c>
      <c r="D22" s="8"/>
      <c r="E22" s="8"/>
      <c r="F22" s="31"/>
      <c r="G22" s="8"/>
      <c r="H22" s="8">
        <v>-6.3525092595409999E-3</v>
      </c>
      <c r="I22" s="31">
        <f t="shared" si="1"/>
        <v>3.1281876208835069</v>
      </c>
      <c r="J22" s="8">
        <v>-6.3605633804510002E-3</v>
      </c>
      <c r="K22" s="31">
        <f t="shared" si="2"/>
        <v>3.133806406490514</v>
      </c>
      <c r="L22" s="4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1:370" x14ac:dyDescent="0.3">
      <c r="A23">
        <v>13</v>
      </c>
      <c r="B23" s="8">
        <v>-5.1360922611360001E-3</v>
      </c>
      <c r="C23" s="31">
        <f t="shared" si="0"/>
        <v>3.1333756451834098</v>
      </c>
      <c r="D23" s="8"/>
      <c r="E23" s="8"/>
      <c r="F23" s="31"/>
      <c r="G23" s="8"/>
      <c r="H23" s="8">
        <v>-5.1302482180899996E-3</v>
      </c>
      <c r="I23" s="31">
        <f t="shared" si="1"/>
        <v>3.1277575382769918</v>
      </c>
      <c r="J23" s="8">
        <v>-5.1360921067299999E-3</v>
      </c>
      <c r="K23" s="31">
        <f t="shared" si="2"/>
        <v>3.1333754968735708</v>
      </c>
      <c r="L23" s="4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1:370" ht="14" customHeight="1" x14ac:dyDescent="0.3">
      <c r="A24">
        <v>14</v>
      </c>
      <c r="B24" s="8">
        <v>-4.23404443722E-3</v>
      </c>
      <c r="C24" s="31">
        <f t="shared" si="0"/>
        <v>3.1330593212975799</v>
      </c>
      <c r="D24" s="8">
        <f t="shared" ref="D24:D49" si="3">C24-N24</f>
        <v>3.170212975800446E-4</v>
      </c>
      <c r="E24" s="8">
        <f t="shared" ref="E24:E49" si="4">D24/N24</f>
        <v>1.0119609824914249E-4</v>
      </c>
      <c r="F24" s="31">
        <f>C24-0.0004</f>
        <v>3.13265932129758</v>
      </c>
      <c r="G24" s="8">
        <f>F24-N24</f>
        <v>-8.2978702419911343E-5</v>
      </c>
      <c r="H24" s="8">
        <v>-4.2296703369070002E-3</v>
      </c>
      <c r="I24" s="31">
        <f t="shared" si="1"/>
        <v>3.1274417669564034</v>
      </c>
      <c r="J24" s="8">
        <v>-4.2340443216650004E-3</v>
      </c>
      <c r="K24" s="31">
        <f t="shared" si="2"/>
        <v>3.1330591730079984</v>
      </c>
      <c r="L24" s="40"/>
      <c r="M24" s="8">
        <v>3.1327316999999999</v>
      </c>
      <c r="N24" s="8">
        <v>3.1327422999999999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</row>
    <row r="25" spans="1:370" x14ac:dyDescent="0.3">
      <c r="A25">
        <v>15</v>
      </c>
      <c r="B25" s="8">
        <v>-3.550380999051E-3</v>
      </c>
      <c r="C25" s="31">
        <f t="shared" si="0"/>
        <v>3.1328202156571709</v>
      </c>
      <c r="D25" s="8">
        <f t="shared" si="3"/>
        <v>3.5181565717090635E-4</v>
      </c>
      <c r="E25" s="8">
        <f t="shared" si="4"/>
        <v>1.123125957698109E-4</v>
      </c>
      <c r="F25" s="31">
        <f t="shared" ref="F25:F49" si="5">C25-0.0004</f>
        <v>3.132420215657171</v>
      </c>
      <c r="G25" s="8">
        <f t="shared" ref="G25:G49" si="6">F25-N25</f>
        <v>-4.8184342829049598E-5</v>
      </c>
      <c r="H25" s="8">
        <v>-3.5470223435900001E-3</v>
      </c>
      <c r="I25" s="31">
        <f t="shared" si="1"/>
        <v>3.1272030622366653</v>
      </c>
      <c r="J25" s="8">
        <v>-3.550380910345E-3</v>
      </c>
      <c r="K25" s="31">
        <f t="shared" si="2"/>
        <v>3.1328200674068736</v>
      </c>
      <c r="L25" s="40"/>
      <c r="M25" s="8">
        <v>3.1325020000000001</v>
      </c>
      <c r="N25" s="8">
        <v>3.1324684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1:370" x14ac:dyDescent="0.3">
      <c r="A26">
        <v>16</v>
      </c>
      <c r="B26" s="8">
        <v>-3.0198875205770001E-3</v>
      </c>
      <c r="C26" s="31">
        <f t="shared" si="0"/>
        <v>3.1326350599069084</v>
      </c>
      <c r="D26" s="8">
        <f t="shared" si="3"/>
        <v>3.676599069084574E-4</v>
      </c>
      <c r="E26" s="8">
        <f t="shared" si="4"/>
        <v>1.1737819922668716E-4</v>
      </c>
      <c r="F26" s="31">
        <f t="shared" si="5"/>
        <v>3.1322350599069084</v>
      </c>
      <c r="G26" s="8">
        <f t="shared" si="6"/>
        <v>-3.2340093091498545E-5</v>
      </c>
      <c r="H26" s="8">
        <v>-3.0172527515470002E-3</v>
      </c>
      <c r="I26" s="31">
        <f t="shared" si="1"/>
        <v>3.1270181727172339</v>
      </c>
      <c r="J26" s="8">
        <v>-3.0198874510060001E-3</v>
      </c>
      <c r="K26" s="31">
        <f t="shared" si="2"/>
        <v>3.1326349116902179</v>
      </c>
      <c r="L26" s="40"/>
      <c r="M26" s="8">
        <v>3.1323386000000002</v>
      </c>
      <c r="N26" s="8">
        <v>3.1322673999999999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1:370" x14ac:dyDescent="0.3">
      <c r="A27">
        <v>17</v>
      </c>
      <c r="B27" s="8">
        <v>-2.5999976187100001E-3</v>
      </c>
      <c r="C27" s="31">
        <f t="shared" si="0"/>
        <v>3.1324887438743794</v>
      </c>
      <c r="D27" s="8">
        <f t="shared" si="3"/>
        <v>3.7564387437916125E-4</v>
      </c>
      <c r="E27" s="8">
        <f t="shared" si="4"/>
        <v>1.1993304915431094E-4</v>
      </c>
      <c r="F27" s="31">
        <f t="shared" si="5"/>
        <v>3.1320887438743794</v>
      </c>
      <c r="G27" s="8">
        <f t="shared" si="6"/>
        <v>-2.43561256207947E-5</v>
      </c>
      <c r="H27" s="8">
        <v>-2.5978927704800002E-3</v>
      </c>
      <c r="I27" s="31">
        <f t="shared" si="1"/>
        <v>3.1268720577442828</v>
      </c>
      <c r="J27" s="8">
        <v>-2.5999975631179999E-3</v>
      </c>
      <c r="K27" s="31">
        <f t="shared" si="2"/>
        <v>3.1324885956198791</v>
      </c>
      <c r="L27" s="40"/>
      <c r="M27" s="8">
        <v>3.132206</v>
      </c>
      <c r="N27" s="8">
        <v>3.1321131000000002</v>
      </c>
      <c r="O27" s="8"/>
      <c r="P27" s="8"/>
      <c r="Q27" s="8"/>
      <c r="R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spans="1:370" x14ac:dyDescent="0.3">
      <c r="A28">
        <v>18</v>
      </c>
      <c r="B28" s="8">
        <v>-2.2619686409630002E-3</v>
      </c>
      <c r="C28" s="31">
        <f t="shared" si="0"/>
        <v>3.1323711053621874</v>
      </c>
      <c r="D28" s="8">
        <f t="shared" si="3"/>
        <v>3.8030536218736088E-4</v>
      </c>
      <c r="E28" s="8">
        <f t="shared" si="4"/>
        <v>1.2142607896145827E-4</v>
      </c>
      <c r="F28" s="31">
        <f t="shared" si="5"/>
        <v>3.1319711053621875</v>
      </c>
      <c r="G28" s="8">
        <f t="shared" si="6"/>
        <v>-1.9694637812595062E-5</v>
      </c>
      <c r="H28" s="8">
        <v>-2.2602606017170001E-3</v>
      </c>
      <c r="I28" s="31">
        <f t="shared" si="1"/>
        <v>3.1267545632040967</v>
      </c>
      <c r="J28" s="8">
        <v>-2.2619685958590002E-3</v>
      </c>
      <c r="K28" s="31">
        <f t="shared" si="2"/>
        <v>3.1323709571307905</v>
      </c>
      <c r="L28" s="40"/>
      <c r="M28" s="8">
        <v>3.1321135</v>
      </c>
      <c r="N28" s="8">
        <v>3.1319908000000001</v>
      </c>
      <c r="O28" s="8"/>
      <c r="P28" s="8"/>
      <c r="Q28" s="8"/>
      <c r="R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</row>
    <row r="29" spans="1:370" x14ac:dyDescent="0.3">
      <c r="A29">
        <v>19</v>
      </c>
      <c r="B29" s="8">
        <v>-1.9858236547639998E-3</v>
      </c>
      <c r="C29" s="31">
        <f t="shared" si="0"/>
        <v>3.1322751041880323</v>
      </c>
      <c r="D29" s="8">
        <f t="shared" si="3"/>
        <v>3.8350418803245745E-4</v>
      </c>
      <c r="E29" s="8">
        <f t="shared" si="4"/>
        <v>1.2245129685601425E-4</v>
      </c>
      <c r="F29" s="31">
        <f t="shared" si="5"/>
        <v>3.1318751041880324</v>
      </c>
      <c r="G29" s="8">
        <f t="shared" si="6"/>
        <v>-1.6495811967498497E-5</v>
      </c>
      <c r="H29" s="8">
        <v>-1.9844186239019999E-3</v>
      </c>
      <c r="I29" s="31">
        <f t="shared" si="1"/>
        <v>3.1266586737663022</v>
      </c>
      <c r="J29" s="8">
        <v>-1.985823617657E-3</v>
      </c>
      <c r="K29" s="31">
        <f t="shared" si="2"/>
        <v>3.1322749559362801</v>
      </c>
      <c r="L29" s="40"/>
      <c r="M29" s="8">
        <v>3.1320465999999998</v>
      </c>
      <c r="N29" s="8">
        <v>3.1318915999999999</v>
      </c>
      <c r="O29" s="8">
        <v>3.1318907999999999</v>
      </c>
      <c r="P29" s="8"/>
      <c r="Q29" s="8"/>
      <c r="R29" s="8"/>
      <c r="S29" s="37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  <c r="LO29" s="38"/>
      <c r="LP29" s="38"/>
      <c r="LQ29" s="38"/>
      <c r="LR29" s="38"/>
      <c r="LS29" s="38"/>
      <c r="LT29" s="38"/>
      <c r="LU29" s="38"/>
      <c r="LV29" s="38"/>
      <c r="LW29" s="38"/>
      <c r="LX29" s="38"/>
      <c r="LY29" s="38"/>
      <c r="LZ29" s="38"/>
      <c r="MA29" s="38"/>
      <c r="MB29" s="38"/>
      <c r="MC29" s="38"/>
      <c r="MD29" s="38"/>
      <c r="ME29" s="38"/>
      <c r="MF29" s="38"/>
      <c r="MG29" s="38"/>
      <c r="MH29" s="38"/>
      <c r="MI29" s="38"/>
      <c r="MJ29" s="38"/>
      <c r="MK29" s="38"/>
      <c r="ML29" s="38"/>
      <c r="MM29" s="38"/>
      <c r="MN29" s="38"/>
      <c r="MO29" s="38"/>
      <c r="MP29" s="38"/>
      <c r="MQ29" s="38"/>
      <c r="MR29" s="38"/>
      <c r="MS29" s="38"/>
      <c r="MT29" s="38"/>
      <c r="MU29" s="38"/>
      <c r="MV29" s="38"/>
      <c r="MW29" s="38"/>
      <c r="MX29" s="38"/>
      <c r="MY29" s="38"/>
      <c r="MZ29" s="38"/>
      <c r="NA29" s="38"/>
      <c r="NB29" s="38"/>
      <c r="NC29" s="38"/>
      <c r="ND29" s="38"/>
      <c r="NE29" s="38"/>
      <c r="NF29" s="36"/>
    </row>
    <row r="30" spans="1:370" x14ac:dyDescent="0.3">
      <c r="A30">
        <v>20</v>
      </c>
      <c r="B30" s="8">
        <v>-1.7573282833619999E-3</v>
      </c>
      <c r="C30" s="31">
        <f t="shared" si="0"/>
        <v>3.1321957369790212</v>
      </c>
      <c r="D30" s="8">
        <f t="shared" si="3"/>
        <v>3.8623697902107068E-4</v>
      </c>
      <c r="E30" s="8">
        <f t="shared" si="4"/>
        <v>1.2332709860579663E-4</v>
      </c>
      <c r="F30" s="31">
        <f t="shared" si="5"/>
        <v>3.1317957369790212</v>
      </c>
      <c r="G30" s="8">
        <f t="shared" si="6"/>
        <v>-1.3763020978885265E-5</v>
      </c>
      <c r="H30" s="8">
        <v>-1.7561586189700001E-3</v>
      </c>
      <c r="I30" s="31">
        <f t="shared" si="1"/>
        <v>3.1265793918118305</v>
      </c>
      <c r="J30" s="8">
        <v>-1.757328252473E-3</v>
      </c>
      <c r="K30" s="31">
        <f t="shared" si="2"/>
        <v>3.1321955887342057</v>
      </c>
      <c r="L30" s="40"/>
      <c r="M30" s="8">
        <v>3.1320025</v>
      </c>
      <c r="N30" s="8">
        <v>3.1318095000000001</v>
      </c>
      <c r="O30" s="8">
        <v>3.1318082999999999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</row>
    <row r="31" spans="1:370" x14ac:dyDescent="0.3">
      <c r="A31">
        <v>21</v>
      </c>
      <c r="B31" s="8">
        <v>-1.5661177275100001E-3</v>
      </c>
      <c r="C31" s="31">
        <f t="shared" si="0"/>
        <v>3.1321293684075648</v>
      </c>
      <c r="D31" s="8">
        <f t="shared" si="3"/>
        <v>3.884684075647904E-4</v>
      </c>
      <c r="E31" s="8">
        <f t="shared" si="4"/>
        <v>1.2404232022029358E-4</v>
      </c>
      <c r="F31" s="31">
        <f t="shared" si="5"/>
        <v>3.1317293684075649</v>
      </c>
      <c r="G31" s="8">
        <f t="shared" si="6"/>
        <v>-1.153159243516555E-5</v>
      </c>
      <c r="H31" s="8">
        <v>-1.565133658921E-3</v>
      </c>
      <c r="I31" s="31">
        <f t="shared" si="1"/>
        <v>3.1265130917483255</v>
      </c>
      <c r="J31" s="8">
        <v>-1.566117701527E-3</v>
      </c>
      <c r="K31" s="31">
        <f t="shared" si="2"/>
        <v>3.1321292201872595</v>
      </c>
      <c r="L31" s="40"/>
      <c r="M31" s="8">
        <v>3.1319851000000001</v>
      </c>
      <c r="N31" s="8">
        <v>3.1317409</v>
      </c>
      <c r="O31" s="8">
        <v>3.1317404999999998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</row>
    <row r="32" spans="1:370" x14ac:dyDescent="0.3">
      <c r="A32">
        <v>22</v>
      </c>
      <c r="B32" s="8">
        <v>-1.404499677488E-3</v>
      </c>
      <c r="C32" s="31">
        <f t="shared" si="0"/>
        <v>3.1320733053993877</v>
      </c>
      <c r="D32" s="8">
        <f t="shared" si="3"/>
        <v>3.9090539938779756E-4</v>
      </c>
      <c r="E32" s="8">
        <f t="shared" si="4"/>
        <v>1.2482281070002425E-4</v>
      </c>
      <c r="F32" s="31">
        <f t="shared" si="5"/>
        <v>3.1316733053993877</v>
      </c>
      <c r="G32" s="8">
        <f t="shared" si="6"/>
        <v>-9.0946006121583878E-6</v>
      </c>
      <c r="H32" s="8">
        <v>-1.4036639245410001E-3</v>
      </c>
      <c r="I32" s="31">
        <f t="shared" si="1"/>
        <v>3.126457082553955</v>
      </c>
      <c r="J32" s="8">
        <v>-1.4044996554219999E-3</v>
      </c>
      <c r="K32" s="31">
        <f t="shared" si="2"/>
        <v>3.1320731571830187</v>
      </c>
      <c r="L32" s="40"/>
      <c r="M32" s="8">
        <v>3.1319791000000001</v>
      </c>
      <c r="N32" s="8">
        <v>3.1316823999999999</v>
      </c>
      <c r="O32" s="8">
        <v>3.1316818999999998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</row>
    <row r="33" spans="1:65" x14ac:dyDescent="0.3">
      <c r="A33">
        <v>23</v>
      </c>
      <c r="B33" s="8">
        <v>-1.2666680532109999E-3</v>
      </c>
      <c r="C33" s="31">
        <f t="shared" si="0"/>
        <v>3.1320255181637755</v>
      </c>
      <c r="D33" s="8">
        <f t="shared" si="3"/>
        <v>3.9321816377535512E-4</v>
      </c>
      <c r="E33" s="8">
        <f t="shared" si="4"/>
        <v>1.2556332484351854E-4</v>
      </c>
      <c r="F33" s="31">
        <f t="shared" si="5"/>
        <v>3.1316255181637755</v>
      </c>
      <c r="G33" s="8">
        <f t="shared" si="6"/>
        <v>-6.7818362246008235E-6</v>
      </c>
      <c r="H33" s="8">
        <v>-1.265952245972E-3</v>
      </c>
      <c r="I33" s="31">
        <f t="shared" si="1"/>
        <v>3.1264093386290881</v>
      </c>
      <c r="J33" s="8">
        <v>-1.2666680343110001E-3</v>
      </c>
      <c r="K33" s="31">
        <f t="shared" si="2"/>
        <v>3.1320253699383898</v>
      </c>
      <c r="L33" s="40"/>
      <c r="M33" s="8">
        <v>3.1319750000000002</v>
      </c>
      <c r="N33" s="8">
        <v>3.1316323000000001</v>
      </c>
      <c r="O33" s="8">
        <v>3.1316328000000002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1:65" x14ac:dyDescent="0.3">
      <c r="A34">
        <v>24</v>
      </c>
      <c r="B34" s="8">
        <v>-1.148173981361E-3</v>
      </c>
      <c r="C34" s="31">
        <f t="shared" si="0"/>
        <v>3.131984453551901</v>
      </c>
      <c r="D34" s="8">
        <f t="shared" si="3"/>
        <v>3.9535355190123411E-4</v>
      </c>
      <c r="E34" s="8">
        <f t="shared" si="4"/>
        <v>1.2624694341324477E-4</v>
      </c>
      <c r="F34" s="31">
        <f t="shared" si="5"/>
        <v>3.1315844535519011</v>
      </c>
      <c r="G34" s="8">
        <f t="shared" si="6"/>
        <v>-4.6464480987218337E-6</v>
      </c>
      <c r="H34" s="8">
        <v>-1.1475562219279999E-3</v>
      </c>
      <c r="I34" s="31">
        <f t="shared" si="1"/>
        <v>3.1263683108626168</v>
      </c>
      <c r="J34" s="8">
        <v>-1.1481739650499999E-3</v>
      </c>
      <c r="K34" s="31">
        <f t="shared" si="2"/>
        <v>3.1319843053260179</v>
      </c>
      <c r="L34" s="40"/>
      <c r="M34" s="8">
        <v>3.1320125999999999</v>
      </c>
      <c r="N34" s="8">
        <v>3.1315890999999998</v>
      </c>
      <c r="O34" s="8">
        <v>3.1315895999999999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1:65" x14ac:dyDescent="0.3">
      <c r="A35">
        <v>25</v>
      </c>
      <c r="B35" s="8">
        <v>-1.045562129217E-3</v>
      </c>
      <c r="C35" s="31">
        <f t="shared" si="0"/>
        <v>3.1319489067494715</v>
      </c>
      <c r="D35" s="8">
        <f t="shared" si="3"/>
        <v>3.9740674947141841E-4</v>
      </c>
      <c r="E35" s="8">
        <f t="shared" si="4"/>
        <v>1.2690410790670964E-4</v>
      </c>
      <c r="F35" s="31">
        <f t="shared" si="5"/>
        <v>3.1315489067494715</v>
      </c>
      <c r="G35" s="8">
        <f t="shared" si="6"/>
        <v>-2.5932505285375385E-6</v>
      </c>
      <c r="H35" s="8">
        <v>-1.045025297238E-3</v>
      </c>
      <c r="I35" s="31">
        <f t="shared" si="1"/>
        <v>3.1263327929983973</v>
      </c>
      <c r="J35" s="8">
        <v>-1.0455621150419999E-3</v>
      </c>
      <c r="K35" s="31">
        <f t="shared" si="2"/>
        <v>3.1319487585135981</v>
      </c>
      <c r="L35" s="40"/>
      <c r="M35" s="8">
        <v>3.1320331000000001</v>
      </c>
      <c r="N35" s="8">
        <v>3.1315515</v>
      </c>
      <c r="O35" s="8">
        <v>3.1315540999999998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1:65" x14ac:dyDescent="0.3">
      <c r="A36">
        <v>26</v>
      </c>
      <c r="B36" s="8">
        <v>-9.5611585503699997E-4</v>
      </c>
      <c r="C36" s="31">
        <f t="shared" si="0"/>
        <v>3.1319179310043594</v>
      </c>
      <c r="D36" s="8">
        <f t="shared" si="3"/>
        <v>3.9933100435929347E-4</v>
      </c>
      <c r="E36" s="8">
        <f t="shared" si="4"/>
        <v>1.2751992096080586E-4</v>
      </c>
      <c r="F36" s="31">
        <f t="shared" si="5"/>
        <v>3.1315179310043595</v>
      </c>
      <c r="G36" s="8">
        <f t="shared" si="6"/>
        <v>-6.6899564066247308E-7</v>
      </c>
      <c r="H36" s="8">
        <v>-9.5564641043700002E-4</v>
      </c>
      <c r="I36" s="31">
        <f t="shared" si="1"/>
        <v>3.1263018477625408</v>
      </c>
      <c r="J36" s="8">
        <v>-9.5611584264099995E-4</v>
      </c>
      <c r="K36" s="31">
        <f t="shared" si="2"/>
        <v>3.1319177827625175</v>
      </c>
      <c r="L36" s="40"/>
      <c r="M36" s="8">
        <v>3.1320833000000001</v>
      </c>
      <c r="N36" s="8">
        <v>3.1315186000000002</v>
      </c>
      <c r="O36" s="8">
        <v>3.1315210000000002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1:65" x14ac:dyDescent="0.3">
      <c r="A37">
        <v>27</v>
      </c>
      <c r="B37" s="8">
        <v>-8.77675491488E-4</v>
      </c>
      <c r="C37" s="31">
        <f t="shared" si="0"/>
        <v>3.1318907745273492</v>
      </c>
      <c r="D37" s="8">
        <f t="shared" si="3"/>
        <v>4.0117452734911296E-4</v>
      </c>
      <c r="E37" s="8">
        <f t="shared" si="4"/>
        <v>1.2810980670321018E-4</v>
      </c>
      <c r="F37" s="31">
        <f t="shared" si="5"/>
        <v>3.1314907745273493</v>
      </c>
      <c r="G37" s="8">
        <f t="shared" si="6"/>
        <v>1.1745273491570174E-6</v>
      </c>
      <c r="H37" s="8">
        <v>-8.7726261073199998E-4</v>
      </c>
      <c r="I37" s="31">
        <f t="shared" si="1"/>
        <v>3.1262747117799883</v>
      </c>
      <c r="J37" s="8">
        <v>-8.7767548058599999E-4</v>
      </c>
      <c r="K37" s="31">
        <f t="shared" si="2"/>
        <v>3.1318906262891133</v>
      </c>
      <c r="L37" s="40"/>
      <c r="M37" s="8">
        <v>3.1321338999999999</v>
      </c>
      <c r="N37" s="8">
        <v>3.1314896000000001</v>
      </c>
      <c r="O37" s="8">
        <v>3.1314959999999998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1:65" x14ac:dyDescent="0.3">
      <c r="A38">
        <v>28</v>
      </c>
      <c r="B38" s="8">
        <v>-8.08506723336E-4</v>
      </c>
      <c r="C38" s="31">
        <f t="shared" si="0"/>
        <v>3.1318668340761739</v>
      </c>
      <c r="D38" s="8">
        <f t="shared" si="3"/>
        <v>4.0293407617397747E-4</v>
      </c>
      <c r="E38" s="8">
        <f t="shared" si="4"/>
        <v>1.2867275148021904E-4</v>
      </c>
      <c r="F38" s="31">
        <f t="shared" si="5"/>
        <v>3.131466834076174</v>
      </c>
      <c r="G38" s="8">
        <f t="shared" si="6"/>
        <v>2.9340761740215271E-6</v>
      </c>
      <c r="H38" s="8">
        <v>-8.0814167196900004E-4</v>
      </c>
      <c r="I38" s="31">
        <f t="shared" si="1"/>
        <v>3.1262507884217001</v>
      </c>
      <c r="J38" s="8">
        <v>-8.08506713697E-4</v>
      </c>
      <c r="K38" s="31">
        <f t="shared" si="2"/>
        <v>3.1318666858374939</v>
      </c>
      <c r="L38" s="40"/>
      <c r="M38" s="8">
        <v>3.1322028</v>
      </c>
      <c r="N38" s="8">
        <v>3.1314639</v>
      </c>
      <c r="O38" s="8">
        <v>3.1314690000000001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1:65" x14ac:dyDescent="0.3">
      <c r="A39">
        <v>29</v>
      </c>
      <c r="B39" s="8">
        <v>-7.47203876069E-4</v>
      </c>
      <c r="C39" s="31">
        <f t="shared" si="0"/>
        <v>3.1318456209198473</v>
      </c>
      <c r="D39" s="8">
        <f t="shared" si="3"/>
        <v>4.0462091984716508E-4</v>
      </c>
      <c r="E39" s="8">
        <f t="shared" si="4"/>
        <v>1.29212372146614E-4</v>
      </c>
      <c r="F39" s="31">
        <f t="shared" si="5"/>
        <v>3.1314456209198474</v>
      </c>
      <c r="G39" s="8">
        <f t="shared" si="6"/>
        <v>4.6209198472091373E-6</v>
      </c>
      <c r="H39" s="8">
        <v>-7.4687954262399998E-4</v>
      </c>
      <c r="I39" s="31">
        <f t="shared" si="1"/>
        <v>3.1262295901462416</v>
      </c>
      <c r="J39" s="8">
        <v>-7.4720386750500001E-4</v>
      </c>
      <c r="K39" s="31">
        <f t="shared" si="2"/>
        <v>3.1318454726772593</v>
      </c>
      <c r="L39" s="40"/>
      <c r="M39" s="8">
        <v>3.1322695</v>
      </c>
      <c r="N39" s="8">
        <v>3.1314410000000001</v>
      </c>
      <c r="O39" s="8">
        <v>3.1314479999999998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1:65" x14ac:dyDescent="0.3">
      <c r="A40">
        <v>30</v>
      </c>
      <c r="B40" s="8">
        <v>-6.9261792003499998E-4</v>
      </c>
      <c r="C40" s="31">
        <f t="shared" si="0"/>
        <v>3.1318267358922185</v>
      </c>
      <c r="D40" s="8">
        <f t="shared" si="3"/>
        <v>4.0623589221855383E-4</v>
      </c>
      <c r="E40" s="8">
        <f t="shared" si="4"/>
        <v>1.2972894959924859E-4</v>
      </c>
      <c r="F40" s="31">
        <f t="shared" si="5"/>
        <v>3.1314267358922185</v>
      </c>
      <c r="G40" s="8">
        <f t="shared" si="6"/>
        <v>6.2358922185978827E-6</v>
      </c>
      <c r="H40" s="8">
        <v>-6.9232846717999996E-4</v>
      </c>
      <c r="I40" s="31">
        <f t="shared" si="1"/>
        <v>3.1262107189815787</v>
      </c>
      <c r="J40" s="8">
        <v>-6.9261791239200003E-4</v>
      </c>
      <c r="K40" s="31">
        <f t="shared" si="2"/>
        <v>3.1318265876478257</v>
      </c>
      <c r="L40" s="40"/>
      <c r="M40" s="8">
        <v>3.1323709000000002</v>
      </c>
      <c r="N40" s="8">
        <v>3.1314204999999999</v>
      </c>
      <c r="O40" s="8">
        <v>3.1314299999999999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1:65" x14ac:dyDescent="0.3">
      <c r="A41">
        <v>31</v>
      </c>
      <c r="B41" s="8">
        <v>-6.4380222612999999E-4</v>
      </c>
      <c r="C41" s="31">
        <f t="shared" si="0"/>
        <v>3.1318098502408809</v>
      </c>
      <c r="D41" s="8">
        <f t="shared" si="3"/>
        <v>4.0435024088081306E-4</v>
      </c>
      <c r="E41" s="8">
        <f t="shared" si="4"/>
        <v>1.2912739690877246E-4</v>
      </c>
      <c r="F41" s="31">
        <f t="shared" si="5"/>
        <v>3.1314098502408809</v>
      </c>
      <c r="G41" s="8">
        <f t="shared" si="6"/>
        <v>4.3502408808571147E-6</v>
      </c>
      <c r="H41" s="8">
        <v>-6.4354282611999998E-4</v>
      </c>
      <c r="I41" s="31">
        <f t="shared" si="1"/>
        <v>3.1261938444464299</v>
      </c>
      <c r="J41" s="8">
        <v>-6.43802219281E-4</v>
      </c>
      <c r="K41" s="31">
        <f t="shared" si="2"/>
        <v>3.1318097020049578</v>
      </c>
      <c r="L41" s="40"/>
      <c r="M41" s="8">
        <v>3.1324570999999999</v>
      </c>
      <c r="N41" s="8">
        <v>3.1314055000000001</v>
      </c>
      <c r="O41" s="8">
        <v>3.1314120000000001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1:65" x14ac:dyDescent="0.3">
      <c r="A42">
        <v>32</v>
      </c>
      <c r="B42" s="8">
        <v>-5.9997124139999996E-4</v>
      </c>
      <c r="C42" s="31">
        <f t="shared" si="0"/>
        <v>3.1317946912540293</v>
      </c>
      <c r="D42" s="8">
        <f t="shared" si="3"/>
        <v>4.0909125402910362E-4</v>
      </c>
      <c r="E42" s="8">
        <f t="shared" si="4"/>
        <v>1.3064224796495953E-4</v>
      </c>
      <c r="F42" s="31">
        <f t="shared" si="5"/>
        <v>3.1313946912540294</v>
      </c>
      <c r="G42" s="8">
        <f t="shared" si="6"/>
        <v>9.0912540291476773E-6</v>
      </c>
      <c r="H42" s="8">
        <v>-5.9973787369100001E-4</v>
      </c>
      <c r="I42" s="31">
        <f t="shared" si="1"/>
        <v>3.1261786946670611</v>
      </c>
      <c r="J42" s="8">
        <v>-5.9997123523800001E-4</v>
      </c>
      <c r="K42" s="31">
        <f t="shared" si="2"/>
        <v>3.131794543008688</v>
      </c>
      <c r="L42" s="40"/>
      <c r="M42" s="8">
        <v>3.1325755000000002</v>
      </c>
      <c r="N42" s="8">
        <v>3.1313856000000002</v>
      </c>
      <c r="O42" s="8">
        <v>3.1313949999999999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1:65" x14ac:dyDescent="0.3">
      <c r="A43">
        <v>33</v>
      </c>
      <c r="B43" s="8">
        <v>-5.6046868359100005E-4</v>
      </c>
      <c r="C43" s="31">
        <f t="shared" si="0"/>
        <v>3.131781031228055</v>
      </c>
      <c r="D43" s="8">
        <f t="shared" si="3"/>
        <v>4.1033122805478328E-4</v>
      </c>
      <c r="E43" s="8">
        <f t="shared" si="4"/>
        <v>1.3103885402478323E-4</v>
      </c>
      <c r="F43" s="31">
        <f t="shared" si="5"/>
        <v>3.131381031228055</v>
      </c>
      <c r="G43" s="8">
        <f t="shared" si="6"/>
        <v>1.0331228054827335E-5</v>
      </c>
      <c r="H43" s="8">
        <v>-5.6025797815E-4</v>
      </c>
      <c r="I43" s="31">
        <f t="shared" si="1"/>
        <v>3.1261650427985472</v>
      </c>
      <c r="J43" s="8">
        <v>-5.6046867802800001E-4</v>
      </c>
      <c r="K43" s="31">
        <f t="shared" si="2"/>
        <v>3.1317808829977345</v>
      </c>
      <c r="L43" s="40"/>
      <c r="M43" s="8">
        <v>3.1326711999999999</v>
      </c>
      <c r="N43" s="8">
        <v>3.1313707000000002</v>
      </c>
      <c r="O43" s="8">
        <v>3.1313800000000001</v>
      </c>
      <c r="P43" s="8"/>
      <c r="Q43" s="8"/>
      <c r="R43" s="8"/>
      <c r="S43" s="8"/>
      <c r="T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1:65" x14ac:dyDescent="0.3">
      <c r="A44">
        <v>34</v>
      </c>
      <c r="B44" s="8">
        <v>-5.2474282871199998E-4</v>
      </c>
      <c r="C44" s="31">
        <f t="shared" si="0"/>
        <v>3.1317686788153551</v>
      </c>
      <c r="D44" s="8">
        <f t="shared" si="3"/>
        <v>4.1157881535536234E-4</v>
      </c>
      <c r="E44" s="8">
        <f t="shared" si="4"/>
        <v>1.3143784059485339E-4</v>
      </c>
      <c r="F44" s="31">
        <f t="shared" si="5"/>
        <v>3.1313686788153552</v>
      </c>
      <c r="G44" s="8">
        <f t="shared" si="6"/>
        <v>1.1578815355406391E-5</v>
      </c>
      <c r="H44" s="8">
        <v>-5.2455194367499996E-4</v>
      </c>
      <c r="I44" s="31">
        <f t="shared" si="1"/>
        <v>3.1261526977916496</v>
      </c>
      <c r="J44" s="8">
        <v>-5.2474282367199999E-4</v>
      </c>
      <c r="K44" s="31">
        <f t="shared" si="2"/>
        <v>3.1317685305752292</v>
      </c>
      <c r="L44" s="40"/>
      <c r="M44" s="8">
        <v>3.13279</v>
      </c>
      <c r="N44" s="8">
        <v>3.1313570999999998</v>
      </c>
      <c r="O44" s="8">
        <v>3.1313650000000002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1:65" x14ac:dyDescent="0.3">
      <c r="A45">
        <v>35</v>
      </c>
      <c r="B45" s="8">
        <v>-4.9232713971600003E-4</v>
      </c>
      <c r="C45" s="31">
        <f t="shared" si="0"/>
        <v>3.131757472221171</v>
      </c>
      <c r="D45" s="8">
        <f t="shared" si="3"/>
        <v>4.1267222117102875E-4</v>
      </c>
      <c r="E45" s="8">
        <f t="shared" si="4"/>
        <v>1.3178753779239793E-4</v>
      </c>
      <c r="F45" s="31">
        <f t="shared" si="5"/>
        <v>3.131357472221171</v>
      </c>
      <c r="G45" s="8">
        <f t="shared" si="6"/>
        <v>1.2672221171072806E-5</v>
      </c>
      <c r="H45" s="8">
        <v>-4.9215366506400002E-4</v>
      </c>
      <c r="I45" s="31">
        <f t="shared" si="1"/>
        <v>3.1261414973712043</v>
      </c>
      <c r="J45" s="8">
        <v>-4.9232713513699998E-4</v>
      </c>
      <c r="K45" s="31">
        <f t="shared" si="2"/>
        <v>3.1317573240222636</v>
      </c>
      <c r="L45" s="40"/>
      <c r="M45" s="8">
        <v>3.1329419000000001</v>
      </c>
      <c r="N45" s="8">
        <v>3.1313447999999999</v>
      </c>
      <c r="O45" s="8">
        <v>3.1313580000000001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1:65" x14ac:dyDescent="0.3">
      <c r="A46">
        <v>36</v>
      </c>
      <c r="B46" s="8">
        <v>-4.6282495659100001E-4</v>
      </c>
      <c r="C46" s="31">
        <f t="shared" si="0"/>
        <v>3.1317472739755345</v>
      </c>
      <c r="D46" s="8">
        <f t="shared" si="3"/>
        <v>4.1377397553432615E-4</v>
      </c>
      <c r="E46" s="8">
        <f t="shared" si="4"/>
        <v>1.3213986167053945E-4</v>
      </c>
      <c r="F46" s="31">
        <f t="shared" si="5"/>
        <v>3.1313472739755346</v>
      </c>
      <c r="G46" s="8">
        <f t="shared" si="6"/>
        <v>1.3773975534370209E-5</v>
      </c>
      <c r="H46" s="8">
        <v>-4.6266683776499998E-4</v>
      </c>
      <c r="I46" s="31">
        <f t="shared" si="1"/>
        <v>3.1261313046081369</v>
      </c>
      <c r="J46" s="8">
        <v>-4.62824952417E-4</v>
      </c>
      <c r="K46" s="31">
        <f t="shared" si="2"/>
        <v>3.1317471257639014</v>
      </c>
      <c r="L46" s="40"/>
      <c r="M46" s="8">
        <v>3.1330922000000001</v>
      </c>
      <c r="N46" s="8">
        <v>3.1313335000000002</v>
      </c>
      <c r="O46" s="8">
        <v>3.1313447000000001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1:65" x14ac:dyDescent="0.3">
      <c r="A47">
        <v>37</v>
      </c>
      <c r="B47" s="8">
        <v>-4.3589730303299998E-4</v>
      </c>
      <c r="C47" s="31">
        <f t="shared" si="0"/>
        <v>3.1317379666350149</v>
      </c>
      <c r="D47" s="8">
        <f t="shared" si="3"/>
        <v>4.1476663501471833E-4</v>
      </c>
      <c r="E47" s="8">
        <f t="shared" si="4"/>
        <v>1.3245730591295024E-4</v>
      </c>
      <c r="F47" s="31">
        <f t="shared" si="5"/>
        <v>3.131337966635015</v>
      </c>
      <c r="G47" s="8">
        <f t="shared" si="6"/>
        <v>1.4766635014762386E-5</v>
      </c>
      <c r="H47" s="8">
        <v>-4.3575277981800002E-4</v>
      </c>
      <c r="I47" s="31">
        <f t="shared" si="1"/>
        <v>3.1261220020821483</v>
      </c>
      <c r="J47" s="8">
        <v>-4.35897299217E-4</v>
      </c>
      <c r="K47" s="31">
        <f t="shared" si="2"/>
        <v>3.1317378183876059</v>
      </c>
      <c r="L47" s="40"/>
      <c r="M47" s="8">
        <v>3.1332654999999998</v>
      </c>
      <c r="N47" s="8">
        <v>3.1313232000000002</v>
      </c>
      <c r="O47" s="8">
        <v>3.1313420000000001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1:65" x14ac:dyDescent="0.3">
      <c r="A48">
        <v>38</v>
      </c>
      <c r="B48" s="8">
        <v>-4.1125310516200003E-4</v>
      </c>
      <c r="C48" s="31">
        <f t="shared" si="0"/>
        <v>3.1317294492697485</v>
      </c>
      <c r="D48" s="8">
        <f t="shared" si="3"/>
        <v>4.1574926974830007E-4</v>
      </c>
      <c r="E48" s="8">
        <f t="shared" si="4"/>
        <v>1.327715168711139E-4</v>
      </c>
      <c r="F48" s="31">
        <f t="shared" si="5"/>
        <v>3.1313294492697485</v>
      </c>
      <c r="G48" s="8">
        <f t="shared" si="6"/>
        <v>1.5749269748344119E-5</v>
      </c>
      <c r="H48" s="8">
        <v>-4.1112066251299998E-4</v>
      </c>
      <c r="I48" s="31">
        <f t="shared" si="1"/>
        <v>3.1261134894403284</v>
      </c>
      <c r="J48" s="8">
        <v>-4.1125310166599999E-4</v>
      </c>
      <c r="K48" s="31">
        <f t="shared" si="2"/>
        <v>3.1317293010648228</v>
      </c>
      <c r="L48" s="40"/>
      <c r="M48" s="8">
        <v>3.1334379999999999</v>
      </c>
      <c r="N48" s="8">
        <v>3.1313137000000002</v>
      </c>
      <c r="O48" s="8">
        <v>3.1313300000000002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1:65" x14ac:dyDescent="0.3">
      <c r="A49">
        <v>39</v>
      </c>
      <c r="B49" s="8">
        <v>-3.8864129199500002E-4</v>
      </c>
      <c r="C49" s="31">
        <f t="shared" si="0"/>
        <v>3.131721634977346</v>
      </c>
      <c r="D49" s="8">
        <f t="shared" si="3"/>
        <v>4.1653497734595035E-4</v>
      </c>
      <c r="E49" s="8">
        <f t="shared" si="4"/>
        <v>1.3302280168928617E-4</v>
      </c>
      <c r="F49" s="31">
        <f t="shared" si="5"/>
        <v>3.1313216349773461</v>
      </c>
      <c r="G49" s="8">
        <f t="shared" si="6"/>
        <v>1.6534977345994406E-5</v>
      </c>
      <c r="H49" s="8">
        <v>-3.8851962014299998E-4</v>
      </c>
      <c r="I49" s="31">
        <f t="shared" si="1"/>
        <v>3.1261056789157493</v>
      </c>
      <c r="J49" s="8">
        <v>-3.8864128878399998E-4</v>
      </c>
      <c r="K49" s="31">
        <f t="shared" si="2"/>
        <v>3.1317214868033787</v>
      </c>
      <c r="L49" s="40"/>
      <c r="M49" s="8">
        <v>3.1336276000000001</v>
      </c>
      <c r="N49" s="8">
        <v>3.1313051000000001</v>
      </c>
      <c r="O49" s="8">
        <v>3.131319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1:65" x14ac:dyDescent="0.3">
      <c r="A50">
        <v>40</v>
      </c>
      <c r="B50" s="8"/>
      <c r="C50" s="31" t="s">
        <v>97</v>
      </c>
      <c r="D50" s="8">
        <f>SUMSQ(D24:D49)</f>
        <v>4.0540362263612117E-6</v>
      </c>
      <c r="E50" s="8"/>
      <c r="F50" s="31" t="s">
        <v>97</v>
      </c>
      <c r="G50" s="8">
        <f>SUMSQ(G24:G49)</f>
        <v>1.3488566791164231E-8</v>
      </c>
      <c r="H50" s="8"/>
      <c r="I50" s="8"/>
      <c r="J50" s="8"/>
      <c r="K50" s="8"/>
      <c r="L50" s="40"/>
      <c r="M50" s="8">
        <v>3.1338083999999999</v>
      </c>
      <c r="N50" s="8">
        <v>3.1312970999999998</v>
      </c>
      <c r="O50" s="8">
        <v>3.1310099999999998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1:65" x14ac:dyDescent="0.3">
      <c r="A51">
        <v>41</v>
      </c>
      <c r="B51" s="8"/>
      <c r="C51" s="31"/>
      <c r="D51" s="8"/>
      <c r="E51" s="8"/>
      <c r="F51" s="31"/>
      <c r="G51" s="8"/>
      <c r="H51" s="8"/>
      <c r="I51" s="8"/>
      <c r="J51" s="8"/>
      <c r="K51" s="8"/>
      <c r="L51" s="4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1:65" x14ac:dyDescent="0.3">
      <c r="A52">
        <v>42</v>
      </c>
      <c r="B52" s="8"/>
      <c r="C52" s="31"/>
      <c r="D52" s="8"/>
      <c r="E52" s="8"/>
      <c r="F52" s="31"/>
      <c r="G52" s="8"/>
      <c r="H52" s="8"/>
      <c r="I52" s="8"/>
      <c r="J52" s="8"/>
      <c r="K52" s="8"/>
      <c r="L52" s="4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1:65" x14ac:dyDescent="0.3">
      <c r="A53">
        <v>43</v>
      </c>
      <c r="B53" s="8"/>
      <c r="C53" s="31"/>
      <c r="D53" s="8"/>
      <c r="E53" s="8"/>
      <c r="F53" s="31"/>
      <c r="G53" s="8"/>
      <c r="H53" s="8"/>
      <c r="I53" s="8"/>
      <c r="J53" s="8"/>
      <c r="K53" s="8"/>
      <c r="L53" s="4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1:65" x14ac:dyDescent="0.3">
      <c r="A54">
        <v>44</v>
      </c>
      <c r="B54" s="8"/>
      <c r="C54" s="31"/>
      <c r="D54" s="8"/>
      <c r="E54" s="8"/>
      <c r="F54" s="31"/>
      <c r="G54" s="8"/>
      <c r="H54" s="8"/>
      <c r="I54" s="8"/>
      <c r="J54" s="8"/>
      <c r="K54" s="8"/>
      <c r="L54" s="4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1:65" x14ac:dyDescent="0.3">
      <c r="A55">
        <v>45</v>
      </c>
      <c r="B55" s="8"/>
      <c r="C55" s="31"/>
      <c r="D55" s="8"/>
      <c r="E55" s="8"/>
      <c r="F55" s="31"/>
      <c r="G55" s="8"/>
      <c r="H55" s="8"/>
      <c r="I55" s="8"/>
      <c r="J55" s="8"/>
      <c r="K55" s="8"/>
      <c r="L55" s="4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1:65" x14ac:dyDescent="0.3">
      <c r="A56">
        <v>46</v>
      </c>
      <c r="B56" s="8"/>
      <c r="C56" s="31"/>
      <c r="D56" s="8"/>
      <c r="E56" s="8"/>
      <c r="F56" s="31">
        <f>0.0004/3.1313</f>
        <v>1.2774247117810494E-4</v>
      </c>
      <c r="G56" s="8"/>
      <c r="H56" s="8"/>
      <c r="I56" s="8"/>
      <c r="J56" s="8"/>
      <c r="K56" s="8"/>
      <c r="L56" s="4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1:65" x14ac:dyDescent="0.3">
      <c r="A57">
        <v>47</v>
      </c>
      <c r="B57" s="8"/>
      <c r="C57" s="31"/>
      <c r="D57" s="8"/>
      <c r="E57" s="8"/>
      <c r="F57" s="31"/>
      <c r="G57" s="8"/>
      <c r="H57" s="8"/>
      <c r="I57" s="8"/>
      <c r="J57" s="8"/>
      <c r="K57" s="8"/>
      <c r="L57" s="4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1:65" x14ac:dyDescent="0.3">
      <c r="A58">
        <v>48</v>
      </c>
      <c r="B58" s="8"/>
      <c r="C58" s="31"/>
      <c r="D58" s="8"/>
      <c r="E58" s="8"/>
      <c r="F58" s="31"/>
      <c r="G58" s="8"/>
      <c r="H58" s="8"/>
      <c r="I58" s="8"/>
      <c r="J58" s="8"/>
      <c r="K58" s="8"/>
      <c r="L58" s="4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1:65" x14ac:dyDescent="0.3">
      <c r="A59">
        <v>49</v>
      </c>
      <c r="B59" s="8"/>
      <c r="C59" s="31"/>
      <c r="D59" s="8"/>
      <c r="E59" s="8"/>
      <c r="F59" s="31"/>
      <c r="G59" s="8"/>
      <c r="H59" s="8"/>
      <c r="I59" s="8"/>
      <c r="J59" s="8"/>
      <c r="K59" s="8"/>
      <c r="L59" s="4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1:65" x14ac:dyDescent="0.3">
      <c r="A60">
        <v>50</v>
      </c>
      <c r="B60" s="8"/>
      <c r="C60" s="31"/>
      <c r="D60" s="8"/>
      <c r="E60" s="8"/>
      <c r="F60" s="31"/>
      <c r="G60" s="8"/>
      <c r="H60" s="8"/>
      <c r="I60" s="8"/>
      <c r="J60" s="8"/>
      <c r="K60" s="8"/>
      <c r="L60" s="4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1:65" x14ac:dyDescent="0.3">
      <c r="A61">
        <v>51</v>
      </c>
      <c r="B61" s="8"/>
      <c r="C61" s="31"/>
      <c r="D61" s="8"/>
      <c r="E61" s="8"/>
      <c r="F61" s="31"/>
      <c r="G61" s="8"/>
      <c r="H61" s="8"/>
      <c r="I61" s="8"/>
      <c r="J61" s="8"/>
      <c r="K61" s="8"/>
      <c r="L61" s="4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1:65" x14ac:dyDescent="0.3">
      <c r="A62">
        <v>52</v>
      </c>
      <c r="B62" s="8"/>
      <c r="C62" s="31"/>
      <c r="D62" s="8"/>
      <c r="E62" s="8"/>
      <c r="F62" s="31"/>
      <c r="G62" s="8"/>
      <c r="H62" s="8"/>
      <c r="I62" s="8"/>
      <c r="J62" s="8"/>
      <c r="K62" s="8"/>
      <c r="L62" s="4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1:65" x14ac:dyDescent="0.3">
      <c r="A63">
        <v>53</v>
      </c>
      <c r="B63" s="8"/>
      <c r="C63" s="31"/>
      <c r="D63" s="8"/>
      <c r="E63" s="8"/>
      <c r="F63" s="31"/>
      <c r="G63" s="8"/>
      <c r="H63" s="8"/>
      <c r="I63" s="8"/>
      <c r="J63" s="8"/>
      <c r="K63" s="8"/>
      <c r="L63" s="4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1:65" x14ac:dyDescent="0.3">
      <c r="A64">
        <v>54</v>
      </c>
      <c r="B64" s="8"/>
      <c r="C64" s="31"/>
      <c r="D64" s="8"/>
      <c r="E64" s="8"/>
      <c r="F64" s="31"/>
      <c r="G64" s="8"/>
      <c r="H64" s="8"/>
      <c r="I64" s="8"/>
      <c r="J64" s="8"/>
      <c r="K64" s="8"/>
      <c r="L64" s="4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1:65" x14ac:dyDescent="0.3">
      <c r="A65">
        <v>55</v>
      </c>
      <c r="B65" s="8"/>
      <c r="C65" s="31"/>
      <c r="D65" s="8"/>
      <c r="E65" s="8"/>
      <c r="F65" s="31"/>
      <c r="G65" s="8"/>
      <c r="H65" s="8"/>
      <c r="I65" s="8"/>
      <c r="J65" s="8"/>
      <c r="K65" s="8"/>
      <c r="L65" s="4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1:65" x14ac:dyDescent="0.3">
      <c r="A66">
        <v>56</v>
      </c>
      <c r="B66" s="8"/>
      <c r="C66" s="31"/>
      <c r="D66" s="8"/>
      <c r="E66" s="8"/>
      <c r="F66" s="31"/>
      <c r="G66" s="8"/>
      <c r="H66" s="8"/>
      <c r="I66" s="8"/>
      <c r="J66" s="8"/>
      <c r="K66" s="8"/>
      <c r="L66" s="4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1:65" x14ac:dyDescent="0.3">
      <c r="A67">
        <v>57</v>
      </c>
      <c r="B67" s="8"/>
      <c r="C67" s="31"/>
      <c r="D67" s="8"/>
      <c r="E67" s="8"/>
      <c r="F67" s="31"/>
      <c r="G67" s="8"/>
      <c r="H67" s="8"/>
      <c r="I67" s="8"/>
      <c r="J67" s="8"/>
      <c r="K67" s="8"/>
      <c r="L67" s="4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1:65" x14ac:dyDescent="0.3">
      <c r="A68">
        <v>58</v>
      </c>
      <c r="B68" s="8"/>
      <c r="C68" s="31"/>
      <c r="D68" s="8"/>
      <c r="E68" s="8"/>
      <c r="F68" s="31"/>
      <c r="G68" s="8"/>
      <c r="H68" s="8"/>
      <c r="I68" s="8"/>
      <c r="J68" s="8"/>
      <c r="K68" s="8"/>
      <c r="L68" s="4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1:65" x14ac:dyDescent="0.3">
      <c r="A69">
        <v>59</v>
      </c>
      <c r="B69" s="8"/>
      <c r="C69" s="31"/>
      <c r="D69" s="8"/>
      <c r="E69" s="8"/>
      <c r="F69" s="31"/>
      <c r="G69" s="8"/>
      <c r="H69" s="8"/>
      <c r="I69" s="8"/>
      <c r="J69" s="8"/>
      <c r="K69" s="8"/>
      <c r="L69" s="4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1:65" x14ac:dyDescent="0.3">
      <c r="A70">
        <v>60</v>
      </c>
      <c r="B70" s="8"/>
      <c r="C70" s="31"/>
      <c r="D70" s="8"/>
      <c r="E70" s="8"/>
      <c r="F70" s="31"/>
      <c r="G70" s="8"/>
      <c r="H70" s="8"/>
      <c r="I70" s="8"/>
      <c r="J70" s="8"/>
      <c r="K70" s="8"/>
      <c r="L70" s="4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1:65" x14ac:dyDescent="0.3">
      <c r="A71">
        <v>61</v>
      </c>
      <c r="B71" s="8"/>
      <c r="C71" s="31"/>
      <c r="D71" s="8"/>
      <c r="E71" s="8"/>
      <c r="F71" s="31"/>
      <c r="G71" s="8"/>
      <c r="H71" s="8"/>
      <c r="I71" s="8"/>
      <c r="J71" s="8"/>
      <c r="K71" s="8"/>
      <c r="L71" s="4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1:65" x14ac:dyDescent="0.3">
      <c r="A72">
        <v>62</v>
      </c>
      <c r="B72" s="8"/>
      <c r="C72" s="31"/>
      <c r="D72" s="8"/>
      <c r="E72" s="8"/>
      <c r="F72" s="31"/>
      <c r="G72" s="8"/>
      <c r="H72" s="8"/>
      <c r="I72" s="8"/>
      <c r="J72" s="8"/>
      <c r="K72" s="8"/>
      <c r="L72" s="4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1:65" x14ac:dyDescent="0.3">
      <c r="A73">
        <v>63</v>
      </c>
      <c r="B73" s="8"/>
      <c r="C73" s="31"/>
      <c r="D73" s="8"/>
      <c r="E73" s="8"/>
      <c r="F73" s="31"/>
      <c r="G73" s="8"/>
      <c r="H73" s="8"/>
      <c r="I73" s="8"/>
      <c r="J73" s="8"/>
      <c r="K73" s="8"/>
      <c r="L73" s="4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1:65" x14ac:dyDescent="0.3">
      <c r="A74">
        <v>64</v>
      </c>
      <c r="B74" s="8"/>
      <c r="C74" s="31"/>
      <c r="D74" s="8"/>
      <c r="E74" s="8"/>
      <c r="F74" s="31"/>
      <c r="G74" s="8"/>
      <c r="H74" s="8"/>
      <c r="I74" s="8"/>
      <c r="J74" s="8"/>
      <c r="K74" s="8"/>
      <c r="L74" s="4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1:65" x14ac:dyDescent="0.3">
      <c r="A75">
        <v>65</v>
      </c>
      <c r="B75" s="8"/>
      <c r="C75" s="31"/>
      <c r="D75" s="8"/>
      <c r="E75" s="8"/>
      <c r="F75" s="31"/>
      <c r="G75" s="8"/>
      <c r="H75" s="8"/>
      <c r="I75" s="8"/>
      <c r="J75" s="8"/>
      <c r="K75" s="8"/>
      <c r="L75" s="4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1:65" x14ac:dyDescent="0.3">
      <c r="A76">
        <v>66</v>
      </c>
      <c r="B76" s="8"/>
      <c r="C76" s="31"/>
      <c r="D76" s="8"/>
      <c r="E76" s="8"/>
      <c r="F76" s="31"/>
      <c r="G76" s="8"/>
      <c r="H76" s="8"/>
      <c r="I76" s="8"/>
      <c r="J76" s="8"/>
      <c r="K76" s="8"/>
      <c r="L76" s="4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1:65" x14ac:dyDescent="0.3">
      <c r="A77">
        <v>67</v>
      </c>
      <c r="B77" s="8"/>
      <c r="C77" s="31"/>
      <c r="D77" s="8"/>
      <c r="E77" s="8"/>
      <c r="F77" s="31"/>
      <c r="G77" s="8"/>
      <c r="H77" s="8"/>
      <c r="I77" s="8"/>
      <c r="J77" s="8"/>
      <c r="K77" s="8"/>
      <c r="L77" s="4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1:65" x14ac:dyDescent="0.3">
      <c r="A78">
        <v>68</v>
      </c>
      <c r="B78" s="8"/>
      <c r="C78" s="31"/>
      <c r="D78" s="8"/>
      <c r="E78" s="8"/>
      <c r="F78" s="31"/>
      <c r="G78" s="8"/>
      <c r="H78" s="8"/>
      <c r="I78" s="8"/>
      <c r="J78" s="8"/>
      <c r="K78" s="8"/>
      <c r="L78" s="4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65" x14ac:dyDescent="0.3">
      <c r="A79">
        <v>69</v>
      </c>
      <c r="B79" s="8"/>
      <c r="C79" s="31"/>
      <c r="D79" s="8"/>
      <c r="E79" s="8"/>
      <c r="F79" s="31"/>
      <c r="G79" s="8"/>
      <c r="H79" s="8"/>
      <c r="I79" s="8"/>
      <c r="J79" s="8"/>
      <c r="K79" s="8"/>
      <c r="L79" s="4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65" x14ac:dyDescent="0.3">
      <c r="A80">
        <v>70</v>
      </c>
      <c r="B80" s="8"/>
      <c r="C80" s="31"/>
      <c r="D80" s="8"/>
      <c r="E80" s="8"/>
      <c r="F80" s="31"/>
      <c r="G80" s="8"/>
      <c r="H80" s="8"/>
      <c r="I80" s="8"/>
      <c r="J80" s="8"/>
      <c r="K80" s="8"/>
      <c r="L80" s="4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1:65" x14ac:dyDescent="0.3">
      <c r="A81">
        <v>71</v>
      </c>
      <c r="B81" s="8"/>
      <c r="C81" s="31"/>
      <c r="D81" s="8"/>
      <c r="E81" s="8"/>
      <c r="F81" s="31"/>
      <c r="G81" s="8"/>
      <c r="H81" s="8"/>
      <c r="I81" s="8"/>
      <c r="J81" s="8"/>
      <c r="K81" s="8"/>
      <c r="L81" s="4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1:65" x14ac:dyDescent="0.3">
      <c r="A82">
        <v>72</v>
      </c>
      <c r="B82" s="8"/>
      <c r="C82" s="31"/>
      <c r="D82" s="8"/>
      <c r="E82" s="8"/>
      <c r="F82" s="31"/>
      <c r="G82" s="8"/>
      <c r="H82" s="8"/>
      <c r="I82" s="8"/>
      <c r="J82" s="8"/>
      <c r="K82" s="8"/>
      <c r="L82" s="4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1:65" x14ac:dyDescent="0.3">
      <c r="A83">
        <v>73</v>
      </c>
      <c r="B83" s="8"/>
      <c r="C83" s="31"/>
      <c r="D83" s="8"/>
      <c r="E83" s="8"/>
      <c r="F83" s="31"/>
      <c r="G83" s="8"/>
      <c r="H83" s="8"/>
      <c r="I83" s="8"/>
      <c r="J83" s="8"/>
      <c r="K83" s="8"/>
      <c r="L83" s="4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1:65" x14ac:dyDescent="0.3">
      <c r="A84">
        <v>74</v>
      </c>
      <c r="B84" s="8"/>
      <c r="C84" s="31"/>
      <c r="D84" s="8"/>
      <c r="E84" s="8"/>
      <c r="F84" s="31"/>
      <c r="G84" s="8"/>
      <c r="H84" s="8"/>
      <c r="I84" s="8"/>
      <c r="J84" s="8"/>
      <c r="K84" s="8"/>
      <c r="L84" s="4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1:65" x14ac:dyDescent="0.3">
      <c r="A85">
        <v>75</v>
      </c>
      <c r="B85" s="8"/>
      <c r="C85" s="31"/>
      <c r="D85" s="8"/>
      <c r="E85" s="8"/>
      <c r="F85" s="31"/>
      <c r="G85" s="8"/>
      <c r="H85" s="8"/>
      <c r="I85" s="8"/>
      <c r="J85" s="8"/>
      <c r="K85" s="8"/>
      <c r="L85" s="4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1:65" x14ac:dyDescent="0.3">
      <c r="A86">
        <v>76</v>
      </c>
      <c r="B86" s="8"/>
      <c r="C86" s="31"/>
      <c r="D86" s="8"/>
      <c r="E86" s="8"/>
      <c r="F86" s="31"/>
      <c r="G86" s="8"/>
      <c r="H86" s="8"/>
      <c r="I86" s="8"/>
      <c r="J86" s="8"/>
      <c r="K86" s="8"/>
      <c r="L86" s="4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1:65" x14ac:dyDescent="0.3">
      <c r="A87">
        <v>77</v>
      </c>
      <c r="B87" s="8"/>
      <c r="C87" s="31"/>
      <c r="D87" s="8"/>
      <c r="E87" s="8"/>
      <c r="F87" s="31"/>
      <c r="G87" s="8"/>
      <c r="H87" s="8"/>
      <c r="I87" s="8"/>
      <c r="J87" s="8"/>
      <c r="K87" s="8"/>
      <c r="L87" s="4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1:65" x14ac:dyDescent="0.3">
      <c r="A88">
        <v>78</v>
      </c>
      <c r="B88" s="8"/>
      <c r="C88" s="31"/>
      <c r="D88" s="8"/>
      <c r="E88" s="8"/>
      <c r="F88" s="31"/>
      <c r="G88" s="8"/>
      <c r="H88" s="8"/>
      <c r="I88" s="8"/>
      <c r="J88" s="8"/>
      <c r="K88" s="8"/>
      <c r="L88" s="4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1:65" x14ac:dyDescent="0.3">
      <c r="A89">
        <v>79</v>
      </c>
      <c r="B89" s="8"/>
      <c r="C89" s="31"/>
      <c r="D89" s="8"/>
      <c r="E89" s="8"/>
      <c r="F89" s="31"/>
      <c r="G89" s="8"/>
      <c r="H89" s="8"/>
      <c r="I89" s="8"/>
      <c r="J89" s="8"/>
      <c r="K89" s="8"/>
      <c r="L89" s="4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1:65" x14ac:dyDescent="0.3">
      <c r="A90">
        <v>80</v>
      </c>
      <c r="B90" s="8"/>
      <c r="C90" s="31"/>
      <c r="D90" s="8"/>
      <c r="E90" s="8"/>
      <c r="F90" s="31"/>
      <c r="G90" s="8"/>
      <c r="H90" s="8"/>
      <c r="I90" s="8"/>
      <c r="J90" s="8"/>
      <c r="K90" s="8"/>
      <c r="L90" s="4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1:65" x14ac:dyDescent="0.3">
      <c r="A91">
        <v>81</v>
      </c>
      <c r="B91" s="8"/>
      <c r="C91" s="31"/>
      <c r="D91" s="8"/>
      <c r="E91" s="8"/>
      <c r="F91" s="31"/>
      <c r="G91" s="8"/>
      <c r="H91" s="8"/>
      <c r="I91" s="8"/>
      <c r="J91" s="8"/>
      <c r="K91" s="8"/>
      <c r="L91" s="4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1:65" x14ac:dyDescent="0.3">
      <c r="A92">
        <v>82</v>
      </c>
      <c r="B92" s="8"/>
      <c r="C92" s="31"/>
      <c r="D92" s="8"/>
      <c r="E92" s="8"/>
      <c r="F92" s="31"/>
      <c r="G92" s="8"/>
      <c r="H92" s="8"/>
      <c r="I92" s="8"/>
      <c r="J92" s="8"/>
      <c r="K92" s="8"/>
      <c r="L92" s="4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1:65" x14ac:dyDescent="0.3">
      <c r="A93">
        <v>83</v>
      </c>
      <c r="B93" s="8"/>
      <c r="C93" s="31"/>
      <c r="D93" s="8"/>
      <c r="E93" s="8"/>
      <c r="F93" s="31"/>
      <c r="G93" s="8"/>
      <c r="H93" s="8"/>
      <c r="I93" s="8"/>
      <c r="J93" s="8"/>
      <c r="K93" s="8"/>
      <c r="L93" s="4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1:65" x14ac:dyDescent="0.3">
      <c r="A94">
        <v>84</v>
      </c>
      <c r="B94" s="8"/>
      <c r="C94" s="31"/>
      <c r="D94" s="8"/>
      <c r="E94" s="8"/>
      <c r="F94" s="31"/>
      <c r="G94" s="8"/>
      <c r="H94" s="8"/>
      <c r="I94" s="8"/>
      <c r="J94" s="8"/>
      <c r="K94" s="8"/>
      <c r="L94" s="4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1:65" x14ac:dyDescent="0.3">
      <c r="A95">
        <v>85</v>
      </c>
      <c r="B95" s="8"/>
      <c r="C95" s="31"/>
      <c r="D95" s="8"/>
      <c r="E95" s="8"/>
      <c r="F95" s="31"/>
      <c r="G95" s="8"/>
      <c r="H95" s="8"/>
      <c r="I95" s="8"/>
      <c r="J95" s="8"/>
      <c r="K95" s="8"/>
      <c r="L95" s="4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1:65" x14ac:dyDescent="0.3">
      <c r="A96">
        <v>86</v>
      </c>
      <c r="B96" s="8"/>
      <c r="C96" s="31"/>
      <c r="D96" s="8"/>
      <c r="E96" s="8"/>
      <c r="F96" s="31"/>
      <c r="G96" s="8"/>
      <c r="H96" s="8"/>
      <c r="I96" s="8"/>
      <c r="J96" s="8"/>
      <c r="K96" s="8"/>
      <c r="L96" s="4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1:65" x14ac:dyDescent="0.3">
      <c r="A97">
        <v>87</v>
      </c>
      <c r="B97" s="8"/>
      <c r="C97" s="31"/>
      <c r="D97" s="8"/>
      <c r="E97" s="8"/>
      <c r="F97" s="31"/>
      <c r="G97" s="8"/>
      <c r="H97" s="8"/>
      <c r="I97" s="8"/>
      <c r="J97" s="8"/>
      <c r="K97" s="8"/>
      <c r="L97" s="4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1:65" x14ac:dyDescent="0.3">
      <c r="A98">
        <v>88</v>
      </c>
      <c r="B98" s="8"/>
      <c r="C98" s="31"/>
      <c r="D98" s="8"/>
      <c r="E98" s="8"/>
      <c r="F98" s="31"/>
      <c r="G98" s="8"/>
      <c r="H98" s="8"/>
      <c r="I98" s="8"/>
      <c r="J98" s="8"/>
      <c r="K98" s="8"/>
      <c r="L98" s="4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1:65" x14ac:dyDescent="0.3">
      <c r="A99">
        <v>89</v>
      </c>
      <c r="B99" s="8"/>
      <c r="C99" s="31"/>
      <c r="D99" s="8"/>
      <c r="E99" s="8"/>
      <c r="F99" s="31"/>
      <c r="G99" s="8"/>
      <c r="H99" s="8"/>
      <c r="I99" s="8"/>
      <c r="J99" s="8"/>
      <c r="K99" s="8"/>
      <c r="L99" s="4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1:65" x14ac:dyDescent="0.3">
      <c r="A100">
        <v>90</v>
      </c>
      <c r="B100" s="8"/>
      <c r="C100" s="31"/>
      <c r="D100" s="8"/>
      <c r="E100" s="8"/>
      <c r="F100" s="31"/>
      <c r="G100" s="8"/>
      <c r="H100" s="8"/>
      <c r="I100" s="8"/>
      <c r="J100" s="8"/>
      <c r="K100" s="8"/>
      <c r="L100" s="4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1:65" x14ac:dyDescent="0.3">
      <c r="A101">
        <v>91</v>
      </c>
      <c r="B101" s="8"/>
      <c r="C101" s="31"/>
      <c r="D101" s="8"/>
      <c r="E101" s="8"/>
      <c r="F101" s="31"/>
      <c r="G101" s="8"/>
      <c r="H101" s="8"/>
      <c r="I101" s="8"/>
      <c r="J101" s="8"/>
      <c r="K101" s="8"/>
      <c r="L101" s="4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1:65" x14ac:dyDescent="0.3">
      <c r="A102">
        <v>92</v>
      </c>
      <c r="B102" s="8"/>
      <c r="C102" s="31"/>
      <c r="D102" s="8"/>
      <c r="E102" s="8"/>
      <c r="F102" s="31"/>
      <c r="G102" s="8"/>
      <c r="H102" s="8"/>
      <c r="I102" s="8"/>
      <c r="J102" s="8"/>
      <c r="K102" s="8"/>
      <c r="L102" s="4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1:65" x14ac:dyDescent="0.3">
      <c r="A103">
        <v>93</v>
      </c>
      <c r="B103" s="8"/>
      <c r="C103" s="31"/>
      <c r="D103" s="8"/>
      <c r="E103" s="8"/>
      <c r="F103" s="31"/>
      <c r="G103" s="8"/>
      <c r="H103" s="8"/>
      <c r="I103" s="8"/>
      <c r="J103" s="8"/>
      <c r="K103" s="8"/>
      <c r="L103" s="4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1:65" x14ac:dyDescent="0.3">
      <c r="A104">
        <v>94</v>
      </c>
      <c r="B104" s="8"/>
      <c r="C104" s="31"/>
      <c r="D104" s="8"/>
      <c r="E104" s="8"/>
      <c r="F104" s="31"/>
      <c r="G104" s="8"/>
      <c r="H104" s="8"/>
      <c r="I104" s="8"/>
      <c r="J104" s="8"/>
      <c r="K104" s="8"/>
      <c r="L104" s="4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1:65" x14ac:dyDescent="0.3">
      <c r="A105">
        <v>95</v>
      </c>
      <c r="B105" s="8"/>
      <c r="C105" s="31"/>
      <c r="D105" s="8"/>
      <c r="E105" s="8"/>
      <c r="F105" s="31"/>
      <c r="G105" s="8"/>
      <c r="H105" s="8"/>
      <c r="I105" s="8"/>
      <c r="J105" s="8"/>
      <c r="K105" s="8"/>
      <c r="L105" s="4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1:65" x14ac:dyDescent="0.3">
      <c r="A106">
        <v>96</v>
      </c>
      <c r="B106" s="8"/>
      <c r="C106" s="31"/>
      <c r="D106" s="8"/>
      <c r="E106" s="8"/>
      <c r="F106" s="31"/>
      <c r="G106" s="8"/>
      <c r="H106" s="8"/>
      <c r="I106" s="8"/>
      <c r="J106" s="8"/>
      <c r="K106" s="8"/>
      <c r="L106" s="4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1:65" x14ac:dyDescent="0.3">
      <c r="A107">
        <v>97</v>
      </c>
      <c r="B107" s="8"/>
      <c r="C107" s="31"/>
      <c r="D107" s="8"/>
      <c r="E107" s="8"/>
      <c r="F107" s="31"/>
      <c r="G107" s="8"/>
      <c r="H107" s="8"/>
      <c r="I107" s="8"/>
      <c r="J107" s="8"/>
      <c r="K107" s="8"/>
      <c r="L107" s="4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1:65" x14ac:dyDescent="0.3">
      <c r="A108">
        <v>98</v>
      </c>
      <c r="B108" s="8"/>
      <c r="C108" s="31"/>
      <c r="D108" s="8"/>
      <c r="E108" s="8"/>
      <c r="F108" s="31"/>
      <c r="G108" s="8"/>
      <c r="H108" s="8"/>
      <c r="I108" s="8"/>
      <c r="J108" s="8"/>
      <c r="K108" s="8"/>
      <c r="L108" s="4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1:65" x14ac:dyDescent="0.3">
      <c r="A109">
        <v>99</v>
      </c>
      <c r="B109" s="8"/>
      <c r="C109" s="31"/>
      <c r="D109" s="8"/>
      <c r="E109" s="8"/>
      <c r="F109" s="31"/>
      <c r="G109" s="8"/>
      <c r="H109" s="8"/>
      <c r="I109" s="8"/>
      <c r="J109" s="8"/>
      <c r="K109" s="8"/>
      <c r="L109" s="4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1:65" x14ac:dyDescent="0.3">
      <c r="A110">
        <v>100</v>
      </c>
      <c r="B110" s="8"/>
      <c r="C110" s="31"/>
      <c r="D110" s="8"/>
      <c r="E110" s="8"/>
      <c r="F110" s="31"/>
      <c r="G110" s="8"/>
      <c r="H110" s="8"/>
      <c r="I110" s="8"/>
      <c r="J110" s="8"/>
      <c r="K110" s="8"/>
      <c r="L110" s="4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1:65" x14ac:dyDescent="0.3">
      <c r="A111">
        <v>101</v>
      </c>
      <c r="B111" s="8"/>
      <c r="C111" s="31"/>
      <c r="D111" s="8"/>
      <c r="E111" s="8"/>
      <c r="F111" s="31"/>
      <c r="G111" s="8"/>
      <c r="H111" s="8"/>
      <c r="I111" s="8"/>
      <c r="J111" s="8"/>
      <c r="K111" s="8"/>
      <c r="L111" s="4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1:65" x14ac:dyDescent="0.3">
      <c r="A112">
        <v>102</v>
      </c>
      <c r="B112" s="8"/>
      <c r="C112" s="31"/>
      <c r="D112" s="8"/>
      <c r="E112" s="8"/>
      <c r="F112" s="31"/>
      <c r="G112" s="8"/>
      <c r="H112" s="8"/>
      <c r="I112" s="8"/>
      <c r="J112" s="8"/>
      <c r="K112" s="8"/>
      <c r="L112" s="4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1:65" x14ac:dyDescent="0.3">
      <c r="A113">
        <v>103</v>
      </c>
      <c r="B113" s="8"/>
      <c r="C113" s="31"/>
      <c r="D113" s="8"/>
      <c r="E113" s="8"/>
      <c r="F113" s="31"/>
      <c r="G113" s="8"/>
      <c r="H113" s="8"/>
      <c r="I113" s="8"/>
      <c r="J113" s="8"/>
      <c r="K113" s="8"/>
      <c r="L113" s="4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1:65" x14ac:dyDescent="0.3">
      <c r="A114">
        <v>104</v>
      </c>
      <c r="B114" s="8"/>
      <c r="C114" s="31"/>
      <c r="D114" s="8"/>
      <c r="E114" s="8"/>
      <c r="F114" s="31"/>
      <c r="G114" s="8"/>
      <c r="H114" s="8"/>
      <c r="I114" s="8"/>
      <c r="J114" s="8"/>
      <c r="K114" s="8"/>
      <c r="L114" s="4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1:65" x14ac:dyDescent="0.3">
      <c r="A115">
        <v>105</v>
      </c>
      <c r="B115" s="8"/>
      <c r="C115" s="31"/>
      <c r="D115" s="8"/>
      <c r="E115" s="8"/>
      <c r="F115" s="31"/>
      <c r="G115" s="8"/>
      <c r="H115" s="8"/>
      <c r="I115" s="8"/>
      <c r="J115" s="8"/>
      <c r="K115" s="8"/>
      <c r="L115" s="4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1:65" x14ac:dyDescent="0.3">
      <c r="A116">
        <v>106</v>
      </c>
      <c r="B116" s="8"/>
      <c r="C116" s="31"/>
      <c r="D116" s="8"/>
      <c r="E116" s="8"/>
      <c r="F116" s="31"/>
      <c r="G116" s="8"/>
      <c r="H116" s="8"/>
      <c r="I116" s="8"/>
      <c r="J116" s="8"/>
      <c r="K116" s="8"/>
      <c r="L116" s="4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1:65" x14ac:dyDescent="0.3">
      <c r="A117">
        <v>107</v>
      </c>
      <c r="B117" s="8"/>
      <c r="C117" s="31"/>
      <c r="D117" s="8"/>
      <c r="E117" s="8"/>
      <c r="F117" s="31"/>
      <c r="G117" s="8"/>
      <c r="H117" s="8"/>
      <c r="I117" s="8"/>
      <c r="J117" s="8"/>
      <c r="K117" s="8"/>
      <c r="L117" s="4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1:65" x14ac:dyDescent="0.3">
      <c r="A118">
        <v>108</v>
      </c>
      <c r="B118" s="8"/>
      <c r="C118" s="31"/>
      <c r="D118" s="8"/>
      <c r="E118" s="8"/>
      <c r="F118" s="31"/>
      <c r="G118" s="8"/>
      <c r="H118" s="8"/>
      <c r="I118" s="8"/>
      <c r="J118" s="8"/>
      <c r="K118" s="8"/>
      <c r="L118" s="4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1:65" x14ac:dyDescent="0.3">
      <c r="A119">
        <v>109</v>
      </c>
      <c r="B119" s="8"/>
      <c r="C119" s="31"/>
      <c r="D119" s="8"/>
      <c r="E119" s="8"/>
      <c r="F119" s="31"/>
      <c r="G119" s="8"/>
      <c r="H119" s="8"/>
      <c r="I119" s="8"/>
      <c r="J119" s="8"/>
      <c r="K119" s="8"/>
      <c r="L119" s="4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1:65" x14ac:dyDescent="0.3">
      <c r="A120">
        <v>110</v>
      </c>
      <c r="B120" s="8"/>
      <c r="C120" s="31"/>
      <c r="D120" s="8"/>
      <c r="E120" s="8"/>
      <c r="F120" s="31"/>
      <c r="G120" s="8"/>
      <c r="H120" s="8"/>
      <c r="I120" s="8"/>
      <c r="J120" s="8"/>
      <c r="K120" s="8"/>
      <c r="L120" s="4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1:65" x14ac:dyDescent="0.3">
      <c r="A121">
        <v>111</v>
      </c>
      <c r="B121" s="8"/>
      <c r="C121" s="31"/>
      <c r="D121" s="8"/>
      <c r="E121" s="8"/>
      <c r="F121" s="31"/>
      <c r="G121" s="8"/>
      <c r="H121" s="8"/>
      <c r="I121" s="8"/>
      <c r="J121" s="8"/>
      <c r="K121" s="8"/>
      <c r="L121" s="4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1:65" x14ac:dyDescent="0.3">
      <c r="A122">
        <v>112</v>
      </c>
      <c r="B122" s="8"/>
      <c r="C122" s="31"/>
      <c r="D122" s="8"/>
      <c r="E122" s="8"/>
      <c r="F122" s="31"/>
      <c r="G122" s="8"/>
      <c r="H122" s="8"/>
      <c r="I122" s="8"/>
      <c r="J122" s="8"/>
      <c r="K122" s="8"/>
      <c r="L122" s="4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1:65" x14ac:dyDescent="0.3">
      <c r="A123">
        <v>113</v>
      </c>
      <c r="B123" s="8"/>
      <c r="C123" s="31"/>
      <c r="D123" s="8"/>
      <c r="E123" s="8"/>
      <c r="F123" s="31"/>
      <c r="G123" s="8"/>
      <c r="H123" s="8"/>
      <c r="I123" s="8"/>
      <c r="J123" s="8"/>
      <c r="K123" s="8"/>
      <c r="L123" s="4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1:65" x14ac:dyDescent="0.3">
      <c r="A124">
        <v>114</v>
      </c>
      <c r="B124" s="8"/>
      <c r="C124" s="31"/>
      <c r="D124" s="8"/>
      <c r="E124" s="8"/>
      <c r="F124" s="31"/>
      <c r="G124" s="8"/>
      <c r="H124" s="8"/>
      <c r="I124" s="8"/>
      <c r="J124" s="8"/>
      <c r="K124" s="8"/>
      <c r="L124" s="4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1:65" x14ac:dyDescent="0.3">
      <c r="A125">
        <v>115</v>
      </c>
      <c r="B125" s="8"/>
      <c r="C125" s="31"/>
      <c r="D125" s="8"/>
      <c r="E125" s="8"/>
      <c r="F125" s="31"/>
      <c r="G125" s="8"/>
      <c r="H125" s="8"/>
      <c r="I125" s="8"/>
      <c r="J125" s="8"/>
      <c r="K125" s="8"/>
      <c r="L125" s="4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1:65" x14ac:dyDescent="0.3">
      <c r="A126">
        <v>116</v>
      </c>
      <c r="B126" s="8"/>
      <c r="C126" s="31"/>
      <c r="D126" s="8"/>
      <c r="E126" s="8"/>
      <c r="F126" s="31"/>
      <c r="G126" s="8"/>
      <c r="H126" s="8"/>
      <c r="I126" s="8"/>
      <c r="J126" s="8"/>
      <c r="K126" s="8"/>
      <c r="L126" s="4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1:65" x14ac:dyDescent="0.3">
      <c r="A127">
        <v>117</v>
      </c>
      <c r="B127" s="8"/>
      <c r="C127" s="31"/>
      <c r="D127" s="8"/>
      <c r="E127" s="8"/>
      <c r="F127" s="31"/>
      <c r="G127" s="8"/>
      <c r="H127" s="8"/>
      <c r="I127" s="8"/>
      <c r="J127" s="8"/>
      <c r="K127" s="8"/>
      <c r="L127" s="4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1:65" x14ac:dyDescent="0.3">
      <c r="A128">
        <v>118</v>
      </c>
      <c r="B128" s="8"/>
      <c r="C128" s="31"/>
      <c r="D128" s="8"/>
      <c r="E128" s="8"/>
      <c r="F128" s="31"/>
      <c r="G128" s="8"/>
      <c r="H128" s="8"/>
      <c r="I128" s="8"/>
      <c r="J128" s="8"/>
      <c r="K128" s="8"/>
      <c r="L128" s="4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1:65" x14ac:dyDescent="0.3">
      <c r="A129">
        <v>119</v>
      </c>
      <c r="B129" s="8"/>
      <c r="C129" s="31"/>
      <c r="D129" s="8"/>
      <c r="E129" s="8"/>
      <c r="F129" s="31"/>
      <c r="G129" s="8"/>
      <c r="H129" s="8"/>
      <c r="I129" s="8"/>
      <c r="J129" s="8"/>
      <c r="K129" s="8"/>
      <c r="L129" s="4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1:65" x14ac:dyDescent="0.3">
      <c r="A130">
        <v>120</v>
      </c>
      <c r="B130" s="8"/>
      <c r="C130" s="31"/>
      <c r="D130" s="8"/>
      <c r="E130" s="8"/>
      <c r="F130" s="31"/>
      <c r="G130" s="8"/>
      <c r="H130" s="8"/>
      <c r="I130" s="8"/>
      <c r="J130" s="8"/>
      <c r="K130" s="8"/>
      <c r="L130" s="4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1:65" x14ac:dyDescent="0.3">
      <c r="A131">
        <v>121</v>
      </c>
      <c r="B131" s="8"/>
      <c r="C131" s="31"/>
      <c r="D131" s="8"/>
      <c r="E131" s="8"/>
      <c r="F131" s="31"/>
      <c r="G131" s="8"/>
      <c r="H131" s="8"/>
      <c r="I131" s="8"/>
      <c r="J131" s="8"/>
      <c r="K131" s="8"/>
      <c r="L131" s="4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1:65" x14ac:dyDescent="0.3">
      <c r="A132">
        <v>122</v>
      </c>
      <c r="B132" s="8"/>
      <c r="C132" s="31"/>
      <c r="D132" s="8"/>
      <c r="E132" s="8"/>
      <c r="F132" s="31"/>
      <c r="G132" s="8"/>
      <c r="H132" s="8"/>
      <c r="I132" s="8"/>
      <c r="J132" s="8"/>
      <c r="K132" s="8"/>
      <c r="L132" s="4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1:65" x14ac:dyDescent="0.3">
      <c r="A133">
        <v>123</v>
      </c>
    </row>
    <row r="134" spans="1:65" x14ac:dyDescent="0.3">
      <c r="A134">
        <v>124</v>
      </c>
    </row>
    <row r="135" spans="1:65" x14ac:dyDescent="0.3">
      <c r="A135">
        <v>125</v>
      </c>
    </row>
    <row r="136" spans="1:65" x14ac:dyDescent="0.3">
      <c r="A136">
        <v>126</v>
      </c>
    </row>
    <row r="137" spans="1:65" x14ac:dyDescent="0.3">
      <c r="A137">
        <v>127</v>
      </c>
    </row>
    <row r="138" spans="1:65" x14ac:dyDescent="0.3">
      <c r="A138">
        <v>128</v>
      </c>
    </row>
    <row r="139" spans="1:65" x14ac:dyDescent="0.3">
      <c r="A139">
        <v>129</v>
      </c>
    </row>
    <row r="140" spans="1:65" x14ac:dyDescent="0.3">
      <c r="A140">
        <v>130</v>
      </c>
    </row>
    <row r="141" spans="1:65" x14ac:dyDescent="0.3">
      <c r="A141">
        <v>131</v>
      </c>
    </row>
    <row r="142" spans="1:65" x14ac:dyDescent="0.3">
      <c r="A142">
        <v>132</v>
      </c>
    </row>
    <row r="143" spans="1:65" x14ac:dyDescent="0.3">
      <c r="A143">
        <v>133</v>
      </c>
    </row>
    <row r="144" spans="1:65" x14ac:dyDescent="0.3">
      <c r="A144">
        <v>134</v>
      </c>
    </row>
    <row r="145" spans="1:1" x14ac:dyDescent="0.3">
      <c r="A145">
        <v>135</v>
      </c>
    </row>
    <row r="146" spans="1:1" x14ac:dyDescent="0.3">
      <c r="A146">
        <v>136</v>
      </c>
    </row>
    <row r="147" spans="1:1" x14ac:dyDescent="0.3">
      <c r="A147">
        <v>137</v>
      </c>
    </row>
    <row r="148" spans="1:1" x14ac:dyDescent="0.3">
      <c r="A148">
        <v>138</v>
      </c>
    </row>
    <row r="149" spans="1:1" x14ac:dyDescent="0.3">
      <c r="A149">
        <v>139</v>
      </c>
    </row>
    <row r="150" spans="1:1" x14ac:dyDescent="0.3">
      <c r="A150">
        <v>140</v>
      </c>
    </row>
    <row r="151" spans="1:1" x14ac:dyDescent="0.3">
      <c r="A151">
        <v>141</v>
      </c>
    </row>
    <row r="152" spans="1:1" x14ac:dyDescent="0.3">
      <c r="A152">
        <v>142</v>
      </c>
    </row>
    <row r="153" spans="1:1" x14ac:dyDescent="0.3">
      <c r="A153">
        <v>143</v>
      </c>
    </row>
    <row r="154" spans="1:1" x14ac:dyDescent="0.3">
      <c r="A154">
        <v>144</v>
      </c>
    </row>
    <row r="155" spans="1:1" x14ac:dyDescent="0.3">
      <c r="A155">
        <v>145</v>
      </c>
    </row>
    <row r="156" spans="1:1" x14ac:dyDescent="0.3">
      <c r="A156">
        <v>146</v>
      </c>
    </row>
    <row r="157" spans="1:1" x14ac:dyDescent="0.3">
      <c r="A157">
        <v>147</v>
      </c>
    </row>
    <row r="158" spans="1:1" x14ac:dyDescent="0.3">
      <c r="A158">
        <v>148</v>
      </c>
    </row>
    <row r="159" spans="1:1" x14ac:dyDescent="0.3">
      <c r="A159">
        <v>149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3359-43C6-4001-82B0-103FD3E71759}">
  <dimension ref="A1:BI104"/>
  <sheetViews>
    <sheetView workbookViewId="0">
      <selection activeCell="A8" sqref="A8"/>
    </sheetView>
  </sheetViews>
  <sheetFormatPr defaultRowHeight="14" x14ac:dyDescent="0.3"/>
  <cols>
    <col min="1" max="1" width="16.75" customWidth="1"/>
    <col min="2" max="2" width="32.4140625" customWidth="1"/>
    <col min="3" max="3" width="27.83203125" customWidth="1"/>
    <col min="4" max="4" width="26.4140625" customWidth="1"/>
    <col min="5" max="10" width="25.33203125" customWidth="1"/>
    <col min="11" max="11" width="29.6640625" customWidth="1"/>
    <col min="18" max="18" width="16.25" customWidth="1"/>
  </cols>
  <sheetData>
    <row r="1" spans="1:61" x14ac:dyDescent="0.3">
      <c r="A1" t="s">
        <v>63</v>
      </c>
      <c r="B1" t="s">
        <v>64</v>
      </c>
      <c r="C1" t="s">
        <v>65</v>
      </c>
      <c r="E1" t="s">
        <v>67</v>
      </c>
      <c r="L1">
        <v>84</v>
      </c>
      <c r="R1" t="s">
        <v>101</v>
      </c>
    </row>
    <row r="2" spans="1:61" x14ac:dyDescent="0.3">
      <c r="B2" t="s">
        <v>66</v>
      </c>
      <c r="C2">
        <v>38</v>
      </c>
      <c r="R2">
        <v>45932.09</v>
      </c>
    </row>
    <row r="3" spans="1:61" s="12" customFormat="1" x14ac:dyDescent="0.3">
      <c r="A3" s="12" t="s">
        <v>48</v>
      </c>
    </row>
    <row r="4" spans="1:61" x14ac:dyDescent="0.3">
      <c r="A4" t="s">
        <v>39</v>
      </c>
      <c r="B4">
        <v>2</v>
      </c>
      <c r="D4">
        <v>2</v>
      </c>
      <c r="F4">
        <v>2</v>
      </c>
      <c r="H4">
        <v>3</v>
      </c>
      <c r="J4">
        <v>3</v>
      </c>
    </row>
    <row r="5" spans="1:61" x14ac:dyDescent="0.3">
      <c r="A5" t="s">
        <v>40</v>
      </c>
      <c r="B5" t="s">
        <v>76</v>
      </c>
      <c r="D5" t="s">
        <v>76</v>
      </c>
      <c r="F5" t="s">
        <v>76</v>
      </c>
      <c r="H5" t="s">
        <v>76</v>
      </c>
      <c r="J5" t="s">
        <v>76</v>
      </c>
    </row>
    <row r="6" spans="1:61" x14ac:dyDescent="0.3">
      <c r="A6" t="s">
        <v>36</v>
      </c>
      <c r="B6">
        <v>38</v>
      </c>
      <c r="D6">
        <v>38</v>
      </c>
      <c r="F6">
        <v>38</v>
      </c>
      <c r="H6">
        <v>38</v>
      </c>
      <c r="J6">
        <v>38</v>
      </c>
    </row>
    <row r="7" spans="1:61" x14ac:dyDescent="0.3">
      <c r="A7" t="s">
        <v>37</v>
      </c>
      <c r="B7">
        <f>5.813/2</f>
        <v>2.9064999999999999</v>
      </c>
      <c r="D7">
        <f>5.813/2</f>
        <v>2.9064999999999999</v>
      </c>
      <c r="F7">
        <f>5.813/2</f>
        <v>2.9064999999999999</v>
      </c>
      <c r="H7">
        <f>5.813/2</f>
        <v>2.9064999999999999</v>
      </c>
      <c r="J7">
        <f>5.813/2</f>
        <v>2.9064999999999999</v>
      </c>
    </row>
    <row r="8" spans="1:61" x14ac:dyDescent="0.3">
      <c r="A8" t="s">
        <v>38</v>
      </c>
      <c r="B8" s="13">
        <v>0.01</v>
      </c>
      <c r="D8" s="13">
        <v>0.01</v>
      </c>
      <c r="F8" s="13">
        <v>0.01</v>
      </c>
      <c r="H8" s="13">
        <v>0.01</v>
      </c>
      <c r="J8" s="13">
        <v>0.01</v>
      </c>
    </row>
    <row r="9" spans="1:61" x14ac:dyDescent="0.3">
      <c r="A9" t="s">
        <v>100</v>
      </c>
      <c r="B9" s="13">
        <v>0.61340824000000005</v>
      </c>
      <c r="D9" s="13">
        <v>0.61340824000000005</v>
      </c>
      <c r="F9" s="13">
        <v>0.61340824000000005</v>
      </c>
      <c r="H9" s="13">
        <v>0.61340824000000005</v>
      </c>
      <c r="J9" s="13">
        <v>0.61340824000000005</v>
      </c>
    </row>
    <row r="10" spans="1:61" ht="14" customHeight="1" x14ac:dyDescent="0.3">
      <c r="A10" t="s">
        <v>102</v>
      </c>
      <c r="B10" t="s">
        <v>104</v>
      </c>
      <c r="D10" t="s">
        <v>105</v>
      </c>
      <c r="F10" t="s">
        <v>103</v>
      </c>
      <c r="H10" t="s">
        <v>106</v>
      </c>
      <c r="J10" t="s">
        <v>106</v>
      </c>
    </row>
    <row r="11" spans="1:61" x14ac:dyDescent="0.3">
      <c r="A11" t="s">
        <v>57</v>
      </c>
      <c r="B11">
        <v>0</v>
      </c>
      <c r="D11">
        <v>0</v>
      </c>
      <c r="F11">
        <v>0</v>
      </c>
      <c r="H11">
        <v>0</v>
      </c>
      <c r="J11">
        <v>1</v>
      </c>
    </row>
    <row r="12" spans="1:61" x14ac:dyDescent="0.3">
      <c r="A12" s="11" t="s">
        <v>8</v>
      </c>
      <c r="B12" s="11" t="s">
        <v>54</v>
      </c>
    </row>
    <row r="13" spans="1:61" x14ac:dyDescent="0.3">
      <c r="A13">
        <v>1</v>
      </c>
      <c r="B13" s="8">
        <v>-642.83806515242804</v>
      </c>
      <c r="C13" s="8">
        <f>A13-SQRT(-2/B13)</f>
        <v>0.94422183724322883</v>
      </c>
      <c r="D13" s="8">
        <v>-642.83794894470395</v>
      </c>
      <c r="E13" s="8">
        <f>A13-SQRT(-2/D13)</f>
        <v>0.94422183220163713</v>
      </c>
      <c r="F13" s="8">
        <v>-642.94705972901897</v>
      </c>
      <c r="G13" s="8">
        <f>A13-SQRT(-2/F13)</f>
        <v>0.94422656529573157</v>
      </c>
      <c r="H13" s="8">
        <v>-607.78052894031998</v>
      </c>
      <c r="I13" s="8">
        <f>A13-SQRT(-2/H13)</f>
        <v>0.94263571214305797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 x14ac:dyDescent="0.3">
      <c r="A14">
        <v>2</v>
      </c>
      <c r="B14" s="8">
        <v>-92.956208637736907</v>
      </c>
      <c r="C14" s="8">
        <f t="shared" ref="C14:C66" si="0">A14-SQRT(-2/B14)</f>
        <v>1.8533183465606127</v>
      </c>
      <c r="D14" s="8">
        <v>-92.954384781846201</v>
      </c>
      <c r="E14" s="8">
        <f t="shared" ref="E14:E66" si="1">A14-SQRT(-2/D14)</f>
        <v>1.8533169075489617</v>
      </c>
      <c r="F14" s="8">
        <v>-94.686297713825994</v>
      </c>
      <c r="G14" s="8">
        <f t="shared" ref="G14:G66" si="2">A14-SQRT(-2/F14)</f>
        <v>1.8546645934027701</v>
      </c>
      <c r="H14" s="8">
        <v>-86.636127918193907</v>
      </c>
      <c r="I14" s="8">
        <f>A14-SQRT(-2/H14)</f>
        <v>1.8480623234260538</v>
      </c>
      <c r="J14" s="8">
        <v>-82.690152419305093</v>
      </c>
      <c r="K14" s="8">
        <f>A14-SQRT(-2/J14)</f>
        <v>1.8444793360754645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x14ac:dyDescent="0.3">
      <c r="A15">
        <v>3</v>
      </c>
      <c r="B15" s="8">
        <v>-13.5876973199376</v>
      </c>
      <c r="C15" s="8">
        <f t="shared" si="0"/>
        <v>2.6163439369837307</v>
      </c>
      <c r="D15" s="8">
        <v>-13.5739867461998</v>
      </c>
      <c r="E15" s="8">
        <f t="shared" si="1"/>
        <v>2.6161502276026165</v>
      </c>
      <c r="F15" s="8">
        <v>-22.483841265857599</v>
      </c>
      <c r="G15" s="8">
        <f t="shared" si="2"/>
        <v>2.7017504874408527</v>
      </c>
      <c r="H15" s="8">
        <v>-12.273464114999999</v>
      </c>
      <c r="I15" s="8">
        <f t="shared" ref="I15:I66" si="3">A15-SQRT(-2/H15)</f>
        <v>2.5963254040479833</v>
      </c>
      <c r="J15" s="8">
        <v>-10.053582237549101</v>
      </c>
      <c r="K15" s="8">
        <f t="shared" ref="K15:K66" si="4">A15-SQRT(-2/J15)</f>
        <v>2.5539797462470597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 x14ac:dyDescent="0.3">
      <c r="A16">
        <v>4</v>
      </c>
      <c r="B16" s="8">
        <v>-1.63218781292305</v>
      </c>
      <c r="C16" s="8">
        <f t="shared" si="0"/>
        <v>2.8930450862296029</v>
      </c>
      <c r="D16" s="8">
        <v>-1.54259247151568</v>
      </c>
      <c r="E16" s="8">
        <f t="shared" si="1"/>
        <v>2.8613522453340812</v>
      </c>
      <c r="F16" s="8">
        <v>-4.7655054202174201</v>
      </c>
      <c r="G16" s="8">
        <f t="shared" si="2"/>
        <v>3.3521708080918966</v>
      </c>
      <c r="H16" s="8">
        <v>-1.4306798644233301</v>
      </c>
      <c r="I16" s="8">
        <f t="shared" si="3"/>
        <v>2.8176562352746037</v>
      </c>
      <c r="J16" s="8">
        <v>-0.93696914372876206</v>
      </c>
      <c r="K16" s="8">
        <f t="shared" si="4"/>
        <v>2.5389928095043146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x14ac:dyDescent="0.3">
      <c r="A17">
        <v>5</v>
      </c>
      <c r="B17" s="8">
        <v>-0.45077310246429603</v>
      </c>
      <c r="C17" s="8">
        <f t="shared" si="0"/>
        <v>2.8936234999364081</v>
      </c>
      <c r="D17" s="8">
        <v>-0.42446097892782902</v>
      </c>
      <c r="E17" s="8">
        <f t="shared" si="1"/>
        <v>2.8293184638000053</v>
      </c>
      <c r="F17" s="8">
        <v>-0.79476301694273699</v>
      </c>
      <c r="G17" s="8">
        <f t="shared" si="2"/>
        <v>3.4136603734476276</v>
      </c>
      <c r="H17" s="8">
        <v>-0.40535319491963201</v>
      </c>
      <c r="I17" s="8">
        <f t="shared" si="3"/>
        <v>2.7787461291497189</v>
      </c>
      <c r="J17" s="8">
        <v>-0.29486306976902599</v>
      </c>
      <c r="K17" s="8">
        <f t="shared" si="4"/>
        <v>2.3956172717037076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x14ac:dyDescent="0.3">
      <c r="A18">
        <v>6</v>
      </c>
      <c r="B18" s="8">
        <v>-0.19699922546104101</v>
      </c>
      <c r="C18" s="8">
        <f t="shared" si="0"/>
        <v>2.813728796924813</v>
      </c>
      <c r="D18" s="8">
        <v>-0.19057268609094599</v>
      </c>
      <c r="E18" s="8">
        <f t="shared" si="1"/>
        <v>2.760450128080981</v>
      </c>
      <c r="F18" s="8">
        <v>-0.27286445752963301</v>
      </c>
      <c r="G18" s="8">
        <f t="shared" si="2"/>
        <v>3.2926680216544142</v>
      </c>
      <c r="H18" s="8">
        <v>-0.18525506540312001</v>
      </c>
      <c r="I18" s="8">
        <f t="shared" si="3"/>
        <v>2.7142845340808224</v>
      </c>
      <c r="J18" s="8">
        <v>-0.149129491052478</v>
      </c>
      <c r="K18" s="8">
        <f t="shared" si="4"/>
        <v>2.3378744442621082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x14ac:dyDescent="0.3">
      <c r="A19">
        <v>7</v>
      </c>
      <c r="B19" s="8">
        <v>-0.113038068974001</v>
      </c>
      <c r="C19" s="8">
        <f t="shared" si="0"/>
        <v>2.7936768628376836</v>
      </c>
      <c r="D19" s="8">
        <v>-0.11040792554932401</v>
      </c>
      <c r="E19" s="8">
        <f t="shared" si="1"/>
        <v>2.7438701159614389</v>
      </c>
      <c r="F19" s="8">
        <v>-0.142396854078812</v>
      </c>
      <c r="G19" s="8">
        <f t="shared" si="2"/>
        <v>3.2523001574313031</v>
      </c>
      <c r="H19" s="8">
        <v>-0.108094145088342</v>
      </c>
      <c r="I19" s="8">
        <f t="shared" si="3"/>
        <v>2.6985595749318909</v>
      </c>
      <c r="J19" s="8">
        <v>-9.1366003232401002E-2</v>
      </c>
      <c r="K19" s="8">
        <f t="shared" si="4"/>
        <v>2.3213270918689179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3">
      <c r="A20">
        <v>8</v>
      </c>
      <c r="B20" s="8">
        <v>-7.3548420022791994E-2</v>
      </c>
      <c r="C20" s="8">
        <f t="shared" si="0"/>
        <v>2.7853120627944277</v>
      </c>
      <c r="D20" s="8">
        <v>-7.2200480381790999E-2</v>
      </c>
      <c r="E20" s="8">
        <f t="shared" si="1"/>
        <v>2.7368596143531798</v>
      </c>
      <c r="F20" s="8">
        <v>-8.8221691987839995E-2</v>
      </c>
      <c r="G20" s="8">
        <f t="shared" si="2"/>
        <v>3.2386807036888436</v>
      </c>
      <c r="H20" s="8">
        <v>-7.0980302916467994E-2</v>
      </c>
      <c r="I20" s="8">
        <f t="shared" si="3"/>
        <v>2.6918147163508825</v>
      </c>
      <c r="J20" s="8">
        <v>-6.1852279849941003E-2</v>
      </c>
      <c r="K20" s="8">
        <f t="shared" si="4"/>
        <v>2.3136034616700734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x14ac:dyDescent="0.3">
      <c r="A21">
        <v>9</v>
      </c>
      <c r="B21" s="8">
        <v>-5.1710402432377997E-2</v>
      </c>
      <c r="C21" s="8">
        <f t="shared" si="0"/>
        <v>2.7809214957173358</v>
      </c>
      <c r="D21" s="8">
        <v>-5.0924890344601001E-2</v>
      </c>
      <c r="E21" s="8">
        <f t="shared" si="1"/>
        <v>2.733140666817393</v>
      </c>
      <c r="F21" s="8">
        <v>-6.0116003915712E-2</v>
      </c>
      <c r="G21" s="8">
        <f t="shared" si="2"/>
        <v>3.2320704690453219</v>
      </c>
      <c r="H21" s="8">
        <v>-5.0202507022927001E-2</v>
      </c>
      <c r="I21" s="8">
        <f t="shared" si="3"/>
        <v>2.6882135745570386</v>
      </c>
      <c r="J21" s="8">
        <v>-4.4677226621367999E-2</v>
      </c>
      <c r="K21" s="8">
        <f t="shared" si="4"/>
        <v>2.309294799956783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x14ac:dyDescent="0.3">
      <c r="A22">
        <v>10</v>
      </c>
      <c r="B22" s="8">
        <v>-3.8348875941320998E-2</v>
      </c>
      <c r="C22" s="8">
        <f t="shared" si="0"/>
        <v>2.7783127167561856</v>
      </c>
      <c r="D22" s="8">
        <v>-3.7850387334830003E-2</v>
      </c>
      <c r="E22" s="8">
        <f t="shared" si="1"/>
        <v>2.7309135518527912</v>
      </c>
      <c r="F22" s="8">
        <v>-4.3615124044618002E-2</v>
      </c>
      <c r="G22" s="8">
        <f t="shared" si="2"/>
        <v>3.2283197695488255</v>
      </c>
      <c r="H22" s="8">
        <v>-3.7387447866094999E-2</v>
      </c>
      <c r="I22" s="8">
        <f t="shared" si="3"/>
        <v>2.6860483067869154</v>
      </c>
      <c r="J22" s="8">
        <v>-3.3790649706807001E-2</v>
      </c>
      <c r="K22" s="8">
        <f t="shared" si="4"/>
        <v>2.3066281026843019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x14ac:dyDescent="0.3">
      <c r="A23">
        <v>11</v>
      </c>
      <c r="B23" s="8">
        <v>-2.9575386190491999E-2</v>
      </c>
      <c r="C23" s="8">
        <f t="shared" si="0"/>
        <v>2.7766308621469751</v>
      </c>
      <c r="D23" s="8">
        <v>-2.9239049725053E-2</v>
      </c>
      <c r="E23" s="8">
        <f t="shared" si="1"/>
        <v>2.7294694365939183</v>
      </c>
      <c r="F23" s="8">
        <v>-3.3093162457289001E-2</v>
      </c>
      <c r="G23" s="8">
        <f t="shared" si="2"/>
        <v>3.2259762662319842</v>
      </c>
      <c r="H23" s="8">
        <v>-2.8924637032234999E-2</v>
      </c>
      <c r="I23" s="8">
        <f t="shared" si="3"/>
        <v>2.6846403275849298</v>
      </c>
      <c r="J23" s="8">
        <v>-2.6453100441535999E-2</v>
      </c>
      <c r="K23" s="8">
        <f t="shared" si="4"/>
        <v>2.3048574289454624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3">
      <c r="A24">
        <v>12</v>
      </c>
      <c r="B24" s="8">
        <v>-2.3504042154447E-2</v>
      </c>
      <c r="C24" s="8">
        <f t="shared" si="0"/>
        <v>2.7754812245266471</v>
      </c>
      <c r="D24" s="8">
        <v>-2.3266332533655999E-2</v>
      </c>
      <c r="E24" s="8">
        <f t="shared" si="1"/>
        <v>2.7284780172843632</v>
      </c>
      <c r="F24" s="8">
        <v>-2.5970326642717E-2</v>
      </c>
      <c r="G24" s="8">
        <f t="shared" si="2"/>
        <v>3.2244106619664894</v>
      </c>
      <c r="H24" s="8">
        <v>-2.3043074551399999E-2</v>
      </c>
      <c r="I24" s="8">
        <f t="shared" si="3"/>
        <v>2.6836716774048153</v>
      </c>
      <c r="J24" s="8">
        <v>-2.1272116933051002E-2</v>
      </c>
      <c r="K24" s="8">
        <f t="shared" si="4"/>
        <v>2.303619667319909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spans="1:61" x14ac:dyDescent="0.3">
      <c r="A25">
        <v>13</v>
      </c>
      <c r="B25" s="8">
        <v>-1.9128215787268001E-2</v>
      </c>
      <c r="C25" s="8">
        <f t="shared" si="0"/>
        <v>2.7746597862631042</v>
      </c>
      <c r="D25" s="8">
        <v>-1.8953974611238E-2</v>
      </c>
      <c r="E25" s="8">
        <f t="shared" si="1"/>
        <v>2.7277672641798478</v>
      </c>
      <c r="F25" s="8">
        <v>-2.0924083431136001E-2</v>
      </c>
      <c r="G25" s="8">
        <f t="shared" si="2"/>
        <v>3.223311540837722</v>
      </c>
      <c r="H25" s="8">
        <v>-1.8789755243482E-2</v>
      </c>
      <c r="I25" s="8">
        <f t="shared" si="3"/>
        <v>2.6829761065356355</v>
      </c>
      <c r="J25" s="8">
        <v>-1.7477657840091001E-2</v>
      </c>
      <c r="K25" s="8">
        <f t="shared" si="4"/>
        <v>2.3027195611739231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x14ac:dyDescent="0.3">
      <c r="A26">
        <v>14</v>
      </c>
      <c r="B26" s="8">
        <v>-1.5870256566681E-2</v>
      </c>
      <c r="C26" s="8">
        <f t="shared" si="0"/>
        <v>2.7740520586478024</v>
      </c>
      <c r="D26" s="8">
        <v>-1.5738722476247999E-2</v>
      </c>
      <c r="E26" s="8">
        <f t="shared" si="1"/>
        <v>2.7272400454164512</v>
      </c>
      <c r="F26" s="8">
        <v>-1.7218476142528999E-2</v>
      </c>
      <c r="G26" s="8">
        <f t="shared" si="2"/>
        <v>3.2225096854914064</v>
      </c>
      <c r="H26" s="8">
        <v>-1.5614420781188E-2</v>
      </c>
      <c r="I26" s="8">
        <f t="shared" si="3"/>
        <v>2.6824594686606371</v>
      </c>
      <c r="J26" s="8">
        <v>-1.46153774813E-2</v>
      </c>
      <c r="K26" s="8">
        <f t="shared" si="4"/>
        <v>2.3020441076752647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3">
      <c r="A27">
        <v>15</v>
      </c>
      <c r="B27" s="8">
        <v>-1.3379258888992E-2</v>
      </c>
      <c r="C27" s="8">
        <f t="shared" si="0"/>
        <v>2.7735896113729428</v>
      </c>
      <c r="D27" s="8">
        <v>-1.3277523029317E-2</v>
      </c>
      <c r="E27" s="8">
        <f t="shared" si="1"/>
        <v>2.7268380165842494</v>
      </c>
      <c r="F27" s="8">
        <v>-1.4417169250601001E-2</v>
      </c>
      <c r="G27" s="8">
        <f t="shared" si="2"/>
        <v>3.2219064523816421</v>
      </c>
      <c r="H27" s="8">
        <v>-1.3181176799084E-2</v>
      </c>
      <c r="I27" s="8">
        <f t="shared" si="3"/>
        <v>2.6820650807790791</v>
      </c>
      <c r="J27" s="8">
        <v>-1.2403001483789E-2</v>
      </c>
      <c r="K27" s="8">
        <f t="shared" si="4"/>
        <v>2.3015240727019641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3">
      <c r="A28">
        <v>16</v>
      </c>
      <c r="B28" s="8">
        <v>-1.1432003679522001E-2</v>
      </c>
      <c r="C28" s="8">
        <f t="shared" si="0"/>
        <v>2.773229440396106</v>
      </c>
      <c r="D28" s="8">
        <v>-1.1351694157483E-2</v>
      </c>
      <c r="E28" s="8">
        <f t="shared" si="1"/>
        <v>2.7265243635509471</v>
      </c>
      <c r="F28" s="8">
        <v>-1.2248029855128999E-2</v>
      </c>
      <c r="G28" s="8">
        <f t="shared" si="2"/>
        <v>3.2214410826694468</v>
      </c>
      <c r="H28" s="8">
        <v>-1.1275508418888001E-2</v>
      </c>
      <c r="I28" s="8">
        <f t="shared" si="3"/>
        <v>2.6817571093696202</v>
      </c>
      <c r="J28" s="8">
        <v>-1.0657603511560001E-2</v>
      </c>
      <c r="K28" s="8">
        <f t="shared" si="4"/>
        <v>2.3011150544174974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3">
      <c r="A29">
        <v>17</v>
      </c>
      <c r="B29" s="8">
        <v>-9.8809767311250005E-3</v>
      </c>
      <c r="C29" s="8">
        <f t="shared" si="0"/>
        <v>2.7729433913308039</v>
      </c>
      <c r="D29" s="8">
        <v>-9.8164698988129993E-3</v>
      </c>
      <c r="E29" s="8">
        <f t="shared" si="1"/>
        <v>2.7262749040352503</v>
      </c>
      <c r="F29" s="8">
        <v>-1.0534144914949001E-2</v>
      </c>
      <c r="G29" s="8">
        <f t="shared" si="2"/>
        <v>3.2210744499794792</v>
      </c>
      <c r="H29" s="8">
        <v>-9.7551887010489998E-3</v>
      </c>
      <c r="I29" s="8">
        <f t="shared" si="3"/>
        <v>2.6815119793166105</v>
      </c>
      <c r="J29" s="8">
        <v>-9.2563945534240005E-3</v>
      </c>
      <c r="K29" s="8">
        <f t="shared" si="4"/>
        <v>2.3007874857230401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3">
      <c r="A30">
        <v>18</v>
      </c>
      <c r="B30" s="8">
        <v>-8.6255122128470006E-3</v>
      </c>
      <c r="C30" s="8">
        <f t="shared" si="0"/>
        <v>2.772712392189467</v>
      </c>
      <c r="D30" s="8">
        <v>-8.5729163564739995E-3</v>
      </c>
      <c r="E30" s="8">
        <f t="shared" si="1"/>
        <v>2.7260732112886696</v>
      </c>
      <c r="F30" s="8">
        <v>-9.1564471293709999E-3</v>
      </c>
      <c r="G30" s="8">
        <f t="shared" si="2"/>
        <v>3.2207804149129053</v>
      </c>
      <c r="H30" s="8">
        <v>-8.5228912657030007E-3</v>
      </c>
      <c r="I30" s="8">
        <f t="shared" si="3"/>
        <v>2.681313655064498</v>
      </c>
      <c r="J30" s="8">
        <v>-8.1144580205830003E-3</v>
      </c>
      <c r="K30" s="8">
        <f t="shared" si="4"/>
        <v>2.3005210472222988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3">
      <c r="A31">
        <v>19</v>
      </c>
      <c r="B31" s="8">
        <v>-7.5950038596219998E-3</v>
      </c>
      <c r="C31" s="8">
        <f t="shared" si="0"/>
        <v>2.7725231447460565</v>
      </c>
      <c r="D31" s="8">
        <v>-7.551556074781E-3</v>
      </c>
      <c r="E31" s="8">
        <f t="shared" si="1"/>
        <v>2.7259078046935521</v>
      </c>
      <c r="F31" s="8">
        <v>-8.0324082800430005E-3</v>
      </c>
      <c r="G31" s="8">
        <f t="shared" si="2"/>
        <v>3.2205409656540969</v>
      </c>
      <c r="H31" s="8">
        <v>-7.510190331167E-3</v>
      </c>
      <c r="I31" s="8">
        <f t="shared" si="3"/>
        <v>2.6811509166614265</v>
      </c>
      <c r="J31" s="8">
        <v>-7.1715450258960003E-3</v>
      </c>
      <c r="K31" s="8">
        <f t="shared" si="4"/>
        <v>2.300301394576806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3">
      <c r="A32">
        <v>20</v>
      </c>
      <c r="B32" s="8">
        <v>-6.73874045451E-3</v>
      </c>
      <c r="C32" s="8">
        <f t="shared" si="0"/>
        <v>2.7723661437998786</v>
      </c>
      <c r="D32" s="8">
        <v>-6.7024351919479997E-3</v>
      </c>
      <c r="E32" s="8">
        <f t="shared" si="1"/>
        <v>2.7257704617328997</v>
      </c>
      <c r="F32" s="8">
        <v>-7.1033605048300003E-3</v>
      </c>
      <c r="G32" s="8">
        <f t="shared" si="2"/>
        <v>3.2203433584673213</v>
      </c>
      <c r="H32" s="8">
        <v>-6.6678398402239998E-3</v>
      </c>
      <c r="I32" s="8">
        <f t="shared" si="3"/>
        <v>2.6810157203560365</v>
      </c>
      <c r="J32" s="8">
        <v>-6.3839468351559996E-3</v>
      </c>
      <c r="K32" s="8">
        <f t="shared" si="4"/>
        <v>2.3001181639548598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3">
      <c r="A33">
        <v>21</v>
      </c>
      <c r="B33" s="8">
        <v>-6.0195375456959998E-3</v>
      </c>
      <c r="C33" s="8">
        <f t="shared" si="0"/>
        <v>2.7722344468397182</v>
      </c>
      <c r="D33" s="8">
        <v>-5.9888903852090003E-3</v>
      </c>
      <c r="E33" s="8">
        <f t="shared" si="1"/>
        <v>2.7256551667214417</v>
      </c>
      <c r="F33" s="8">
        <v>-6.3266702025479996E-3</v>
      </c>
      <c r="G33" s="8">
        <f t="shared" si="2"/>
        <v>3.2201783683169189</v>
      </c>
      <c r="H33" s="8">
        <v>-5.9596647787790004E-3</v>
      </c>
      <c r="I33" s="8">
        <f t="shared" si="3"/>
        <v>2.6809021761752412</v>
      </c>
      <c r="J33" s="8">
        <v>-5.719329229893E-3</v>
      </c>
      <c r="K33" s="8">
        <f t="shared" si="4"/>
        <v>2.2999637144203859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3">
      <c r="A34">
        <v>22</v>
      </c>
      <c r="B34" s="8">
        <v>-5.4096269865379996E-3</v>
      </c>
      <c r="C34" s="8">
        <f t="shared" si="0"/>
        <v>2.7721228868968204</v>
      </c>
      <c r="D34" s="8">
        <v>-5.3835201422290004E-3</v>
      </c>
      <c r="E34" s="8">
        <f t="shared" si="1"/>
        <v>2.7255574355215622</v>
      </c>
      <c r="F34" s="8">
        <v>-5.6707517050949997E-3</v>
      </c>
      <c r="G34" s="8">
        <f t="shared" si="2"/>
        <v>3.2200391827850048</v>
      </c>
      <c r="H34" s="8">
        <v>-5.35860794294E-3</v>
      </c>
      <c r="I34" s="8">
        <f t="shared" si="3"/>
        <v>2.6808058903326355</v>
      </c>
      <c r="J34" s="8">
        <v>-5.1533560564879996E-3</v>
      </c>
      <c r="K34" s="8">
        <f t="shared" si="4"/>
        <v>2.299832311273903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3">
      <c r="A35">
        <v>23</v>
      </c>
      <c r="B35" s="8">
        <v>-4.8879335015560004E-3</v>
      </c>
      <c r="C35" s="8">
        <f t="shared" si="0"/>
        <v>2.7720275529664136</v>
      </c>
      <c r="D35" s="8">
        <v>-4.8655122564940003E-3</v>
      </c>
      <c r="E35" s="8">
        <f t="shared" si="1"/>
        <v>2.7254738698637304</v>
      </c>
      <c r="F35" s="8">
        <v>-5.111800993897E-3</v>
      </c>
      <c r="G35" s="8">
        <f t="shared" si="2"/>
        <v>3.2199206816270198</v>
      </c>
      <c r="H35" s="8">
        <v>-4.8441046477929999E-3</v>
      </c>
      <c r="I35" s="8">
        <f t="shared" si="3"/>
        <v>2.6807235307726245</v>
      </c>
      <c r="J35" s="8">
        <v>-4.6674270438589998E-3</v>
      </c>
      <c r="K35" s="8">
        <f t="shared" si="4"/>
        <v>2.2997195818717273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3">
      <c r="A36">
        <v>24</v>
      </c>
      <c r="B36" s="8">
        <v>-4.4382279628220004E-3</v>
      </c>
      <c r="C36" s="8">
        <f t="shared" si="0"/>
        <v>2.7719454407457924</v>
      </c>
      <c r="D36" s="8">
        <v>-4.418829704475E-3</v>
      </c>
      <c r="E36" s="8">
        <f t="shared" si="1"/>
        <v>2.7254018561128959</v>
      </c>
      <c r="F36" s="8">
        <v>-4.6316031618630002E-3</v>
      </c>
      <c r="G36" s="8">
        <f t="shared" si="2"/>
        <v>3.2198189558270478</v>
      </c>
      <c r="H36" s="8">
        <v>-4.4002989206659996E-3</v>
      </c>
      <c r="I36" s="8">
        <f t="shared" si="3"/>
        <v>2.6806525332242721</v>
      </c>
      <c r="J36" s="8">
        <v>-4.2471285248419999E-3</v>
      </c>
      <c r="K36" s="8">
        <f t="shared" si="4"/>
        <v>2.2996221446469711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3">
      <c r="A37">
        <v>25</v>
      </c>
      <c r="B37" s="8">
        <v>-4.0478490071029997E-3</v>
      </c>
      <c r="C37" s="8">
        <f t="shared" si="0"/>
        <v>2.7718742110130741</v>
      </c>
      <c r="D37" s="8">
        <v>-4.030953638594E-3</v>
      </c>
      <c r="E37" s="8">
        <f t="shared" si="1"/>
        <v>2.7253393573015039</v>
      </c>
      <c r="F37" s="8">
        <v>-4.2160282892349998E-3</v>
      </c>
      <c r="G37" s="8">
        <f t="shared" si="2"/>
        <v>3.2197309789054991</v>
      </c>
      <c r="H37" s="8">
        <v>-4.0148064241560004E-3</v>
      </c>
      <c r="I37" s="8">
        <f t="shared" si="3"/>
        <v>2.6805908980957938</v>
      </c>
      <c r="J37" s="8">
        <v>-3.8811513486339999E-3</v>
      </c>
      <c r="K37" s="8">
        <f t="shared" si="4"/>
        <v>2.2995373509899579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3">
      <c r="A38">
        <v>26</v>
      </c>
      <c r="B38" s="8">
        <v>-3.7068015133459998E-3</v>
      </c>
      <c r="C38" s="8">
        <f t="shared" si="0"/>
        <v>2.7718120204933996</v>
      </c>
      <c r="D38" s="8">
        <v>-3.6919961842490001E-3</v>
      </c>
      <c r="E38" s="8">
        <f t="shared" si="1"/>
        <v>2.7252847667839184</v>
      </c>
      <c r="F38" s="8">
        <v>-3.8539793017859998E-3</v>
      </c>
      <c r="G38" s="8">
        <f t="shared" si="2"/>
        <v>3.2196543780117395</v>
      </c>
      <c r="H38" s="8">
        <v>-3.677840635281E-3</v>
      </c>
      <c r="I38" s="8">
        <f t="shared" si="3"/>
        <v>2.6805370474374506</v>
      </c>
      <c r="J38" s="8">
        <v>-3.5605216177009998E-3</v>
      </c>
      <c r="K38" s="8">
        <f t="shared" si="4"/>
        <v>2.2994631023766701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3">
      <c r="A39">
        <v>27</v>
      </c>
      <c r="B39" s="8">
        <v>-3.4071101036089999E-3</v>
      </c>
      <c r="C39" s="8">
        <f t="shared" si="0"/>
        <v>2.7717574005703653</v>
      </c>
      <c r="D39" s="8">
        <v>-3.3940637213990001E-3</v>
      </c>
      <c r="E39" s="8">
        <f t="shared" si="1"/>
        <v>2.7252368035125549</v>
      </c>
      <c r="F39" s="8">
        <v>-3.5366429750299999E-3</v>
      </c>
      <c r="G39" s="8">
        <f t="shared" si="2"/>
        <v>3.2195872714282707</v>
      </c>
      <c r="H39" s="8">
        <v>-3.3815852857229998E-3</v>
      </c>
      <c r="I39" s="8">
        <f t="shared" si="3"/>
        <v>2.6804897225099111</v>
      </c>
      <c r="J39" s="8">
        <v>-3.2780449902859998E-3</v>
      </c>
      <c r="K39" s="8">
        <f t="shared" si="4"/>
        <v>2.2993977186349426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3">
      <c r="A40">
        <v>28</v>
      </c>
      <c r="B40" s="8">
        <v>-3.1423484233329998E-3</v>
      </c>
      <c r="C40" s="8">
        <f t="shared" si="0"/>
        <v>2.771709169422369</v>
      </c>
      <c r="D40" s="8">
        <v>-3.130792963435E-3</v>
      </c>
      <c r="E40" s="8">
        <f t="shared" si="1"/>
        <v>2.7251944358794482</v>
      </c>
      <c r="F40" s="8">
        <v>-3.2569482081769999E-3</v>
      </c>
      <c r="G40" s="8">
        <f t="shared" si="2"/>
        <v>3.2195281512492109</v>
      </c>
      <c r="H40" s="8">
        <v>-3.1197368183829999E-3</v>
      </c>
      <c r="I40" s="8">
        <f t="shared" si="3"/>
        <v>2.6804479092558431</v>
      </c>
      <c r="J40" s="8">
        <v>-3.0278993710350002E-3</v>
      </c>
      <c r="K40" s="8">
        <f t="shared" si="4"/>
        <v>2.2993398416333228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3">
      <c r="A41">
        <v>29</v>
      </c>
      <c r="B41" s="8">
        <v>-2.9072916227180002E-3</v>
      </c>
      <c r="C41" s="8">
        <f t="shared" si="0"/>
        <v>2.7716663674681357</v>
      </c>
      <c r="D41" s="8">
        <v>-2.8970082405640001E-3</v>
      </c>
      <c r="E41" s="8">
        <f t="shared" si="1"/>
        <v>2.7251568255941123</v>
      </c>
      <c r="F41" s="8">
        <v>-3.0091685084980002E-3</v>
      </c>
      <c r="G41" s="8">
        <f t="shared" si="2"/>
        <v>3.2194757977460888</v>
      </c>
      <c r="H41" s="8">
        <v>-2.8871661826059998E-3</v>
      </c>
      <c r="I41" s="8">
        <f t="shared" si="3"/>
        <v>2.6804107833185462</v>
      </c>
      <c r="J41" s="8">
        <v>-2.8053323684039998E-3</v>
      </c>
      <c r="K41" s="8">
        <f t="shared" si="4"/>
        <v>2.2992883638945614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3">
      <c r="A42">
        <v>30</v>
      </c>
      <c r="B42" s="8">
        <v>-2.6976565160209999E-3</v>
      </c>
      <c r="C42" s="8">
        <f t="shared" si="0"/>
        <v>2.7716282088903839</v>
      </c>
      <c r="D42" s="8">
        <v>-2.6884651009670001E-3</v>
      </c>
      <c r="E42" s="8">
        <f t="shared" si="1"/>
        <v>2.7251232857614234</v>
      </c>
      <c r="F42" s="8">
        <v>-2.7886264194310001E-3</v>
      </c>
      <c r="G42" s="8">
        <f t="shared" si="2"/>
        <v>3.2194292157361133</v>
      </c>
      <c r="H42" s="8">
        <v>-2.6796656737279999E-3</v>
      </c>
      <c r="I42" s="8">
        <f t="shared" si="3"/>
        <v>2.6803776690033132</v>
      </c>
      <c r="J42" s="8">
        <v>-2.6064338127180001E-3</v>
      </c>
      <c r="K42" s="8">
        <f t="shared" si="4"/>
        <v>2.2992423750290705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3">
      <c r="A43">
        <v>31</v>
      </c>
      <c r="B43" s="8">
        <v>-2.509905017749E-3</v>
      </c>
      <c r="C43" s="8">
        <f t="shared" si="0"/>
        <v>2.7715940449696816</v>
      </c>
      <c r="D43" s="8">
        <v>-2.5016562472630001E-3</v>
      </c>
      <c r="E43" s="8">
        <f t="shared" si="1"/>
        <v>2.7250932491862265</v>
      </c>
      <c r="F43" s="8">
        <v>-2.5914710699010001E-3</v>
      </c>
      <c r="G43" s="8">
        <f t="shared" si="2"/>
        <v>3.2193875864632524</v>
      </c>
      <c r="H43" s="8">
        <v>-2.4937572249880001E-3</v>
      </c>
      <c r="I43" s="8">
        <f t="shared" si="3"/>
        <v>2.680348008168874</v>
      </c>
      <c r="J43" s="8">
        <v>-2.4279627804600001E-3</v>
      </c>
      <c r="K43" s="8">
        <f t="shared" si="4"/>
        <v>2.2992011210666163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3">
      <c r="A44">
        <v>32</v>
      </c>
      <c r="B44" s="8">
        <v>-2.3410938375880001E-3</v>
      </c>
      <c r="C44" s="8">
        <f t="shared" si="0"/>
        <v>2.771563336622151</v>
      </c>
      <c r="D44" s="8">
        <v>-2.3336630702609999E-3</v>
      </c>
      <c r="E44" s="8">
        <f t="shared" si="1"/>
        <v>2.7250662441955065</v>
      </c>
      <c r="F44" s="8">
        <v>-2.414508877229E-3</v>
      </c>
      <c r="G44" s="8">
        <f t="shared" si="2"/>
        <v>3.2193502314041034</v>
      </c>
      <c r="H44" s="8">
        <v>-2.326545675681E-3</v>
      </c>
      <c r="I44" s="8">
        <f t="shared" si="3"/>
        <v>2.6803213365338081</v>
      </c>
      <c r="J44" s="8">
        <v>-2.267214693015E-3</v>
      </c>
      <c r="K44" s="8">
        <f t="shared" si="4"/>
        <v>2.299163973271181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3">
      <c r="A45">
        <v>33</v>
      </c>
      <c r="B45" s="8">
        <v>-2.188758397235E-3</v>
      </c>
      <c r="C45" s="8">
        <f t="shared" si="0"/>
        <v>2.7715356328258984</v>
      </c>
      <c r="D45" s="8">
        <v>-2.182040933887E-3</v>
      </c>
      <c r="E45" s="8">
        <f t="shared" si="1"/>
        <v>2.7250418759378441</v>
      </c>
      <c r="F45" s="8">
        <v>-2.2550733675949998E-3</v>
      </c>
      <c r="G45" s="8">
        <f t="shared" si="2"/>
        <v>3.2193165845457656</v>
      </c>
      <c r="H45" s="8">
        <v>-2.1756053477489999E-3</v>
      </c>
      <c r="I45" s="8">
        <f t="shared" si="3"/>
        <v>2.6802972653279973</v>
      </c>
      <c r="J45" s="8">
        <v>-2.1219182191819998E-3</v>
      </c>
      <c r="K45" s="8">
        <f t="shared" si="4"/>
        <v>2.299130403949416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3">
      <c r="A46">
        <v>34</v>
      </c>
      <c r="B46" s="8">
        <v>-2.0508223450620001E-3</v>
      </c>
      <c r="C46" s="8">
        <f t="shared" si="0"/>
        <v>2.771510553791618</v>
      </c>
      <c r="D46" s="8">
        <v>-2.0447297185290001E-3</v>
      </c>
      <c r="E46" s="8">
        <f t="shared" si="1"/>
        <v>2.7250198118512223</v>
      </c>
      <c r="F46" s="8">
        <v>-2.110924114533E-3</v>
      </c>
      <c r="G46" s="8">
        <f t="shared" si="2"/>
        <v>3.2192861705870932</v>
      </c>
      <c r="H46" s="8">
        <v>-2.0388915612560001E-3</v>
      </c>
      <c r="I46" s="8">
        <f t="shared" si="3"/>
        <v>2.6802754670269238</v>
      </c>
      <c r="J46" s="8">
        <v>-1.9901545801810001E-3</v>
      </c>
      <c r="K46" s="8">
        <f t="shared" si="4"/>
        <v>2.2990999675894415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3">
      <c r="A47">
        <v>35</v>
      </c>
      <c r="B47" s="8">
        <v>-1.9255264147660001E-3</v>
      </c>
      <c r="C47" s="8">
        <f t="shared" si="0"/>
        <v>2.7714877779505613</v>
      </c>
      <c r="D47" s="8">
        <v>-1.919983460802E-3</v>
      </c>
      <c r="E47" s="8">
        <f t="shared" si="1"/>
        <v>2.724999770206729</v>
      </c>
      <c r="F47" s="8">
        <v>-1.980167582675E-3</v>
      </c>
      <c r="G47" s="8">
        <f t="shared" si="2"/>
        <v>3.2192585880183948</v>
      </c>
      <c r="H47" s="8">
        <v>-1.914671013002E-3</v>
      </c>
      <c r="I47" s="8">
        <f t="shared" si="3"/>
        <v>2.6802556641006063</v>
      </c>
      <c r="J47" s="8">
        <v>-1.8702938613340001E-3</v>
      </c>
      <c r="K47" s="8">
        <f t="shared" si="4"/>
        <v>2.2990722859311603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3">
      <c r="A48">
        <v>36</v>
      </c>
      <c r="B48" s="8">
        <v>-1.811372041997E-3</v>
      </c>
      <c r="C48" s="8">
        <f t="shared" si="0"/>
        <v>2.7714670315469334</v>
      </c>
      <c r="D48" s="8">
        <v>-1.8063145688499999E-3</v>
      </c>
      <c r="E48" s="8">
        <f t="shared" si="1"/>
        <v>2.7249815110764573</v>
      </c>
      <c r="F48" s="8">
        <v>-1.8611946135E-3</v>
      </c>
      <c r="G48" s="8">
        <f t="shared" si="2"/>
        <v>3.2192334958538353</v>
      </c>
      <c r="H48" s="8">
        <v>-1.801466558532E-3</v>
      </c>
      <c r="I48" s="8">
        <f t="shared" si="3"/>
        <v>2.6802376201471461</v>
      </c>
      <c r="J48" s="8">
        <v>-1.760944353973E-3</v>
      </c>
      <c r="K48" s="8">
        <f t="shared" si="4"/>
        <v>2.2990470361681545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3">
      <c r="A49">
        <v>37</v>
      </c>
      <c r="B49" s="8">
        <v>-1.7070763409280001E-3</v>
      </c>
      <c r="C49" s="8">
        <f t="shared" si="0"/>
        <v>2.771448080337052</v>
      </c>
      <c r="D49" s="8">
        <v>-1.702449261707E-3</v>
      </c>
      <c r="E49" s="8">
        <f t="shared" si="1"/>
        <v>2.7249648291055877</v>
      </c>
      <c r="F49" s="8">
        <v>-1.7526306710279999E-3</v>
      </c>
      <c r="G49" s="8">
        <f t="shared" si="2"/>
        <v>3.2192106029305876</v>
      </c>
      <c r="H49" s="8">
        <v>-1.698013089898E-3</v>
      </c>
      <c r="I49" s="8">
        <f t="shared" si="3"/>
        <v>2.6802211327653822</v>
      </c>
      <c r="J49" s="8">
        <v>-1.6609119673710001E-3</v>
      </c>
      <c r="K49" s="8">
        <f t="shared" si="4"/>
        <v>2.2990239414373761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3">
      <c r="A50">
        <v>38</v>
      </c>
      <c r="B50" s="8">
        <v>-1.6115358982759999E-3</v>
      </c>
      <c r="C50" s="8">
        <f t="shared" si="0"/>
        <v>2.7714307229171951</v>
      </c>
      <c r="D50" s="8">
        <v>-1.607291723968E-3</v>
      </c>
      <c r="E50" s="8">
        <f t="shared" si="1"/>
        <v>2.7249495476802252</v>
      </c>
      <c r="F50" s="8">
        <v>-1.653295955341E-3</v>
      </c>
      <c r="G50" s="8">
        <f t="shared" si="2"/>
        <v>3.21918965945612</v>
      </c>
      <c r="H50" s="8">
        <v>-1.603222032215E-3</v>
      </c>
      <c r="I50" s="8">
        <f t="shared" si="3"/>
        <v>2.6802060278905131</v>
      </c>
      <c r="J50" s="8">
        <v>-1.5691674861829999E-3</v>
      </c>
      <c r="K50" s="8">
        <f t="shared" si="4"/>
        <v>2.2990027631950696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3">
      <c r="A51">
        <v>39</v>
      </c>
      <c r="B51" s="8">
        <v>-1.5237974650230001E-3</v>
      </c>
      <c r="C51" s="8">
        <f t="shared" si="0"/>
        <v>2.7714147853634543</v>
      </c>
      <c r="D51" s="8">
        <v>-1.5198950807029999E-3</v>
      </c>
      <c r="E51" s="8">
        <f t="shared" si="1"/>
        <v>2.7249355142546605</v>
      </c>
      <c r="F51" s="8">
        <v>-1.5621732088899999E-3</v>
      </c>
      <c r="G51" s="8">
        <f t="shared" si="2"/>
        <v>3.2191704500997673</v>
      </c>
      <c r="H51" s="8">
        <v>-1.516152587184E-3</v>
      </c>
      <c r="I51" s="8">
        <f t="shared" si="3"/>
        <v>2.6801921551019916</v>
      </c>
      <c r="J51" s="8">
        <v>-1.48481998684E-3</v>
      </c>
      <c r="K51" s="8">
        <f t="shared" si="4"/>
        <v>2.2989832950401521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3">
      <c r="A52">
        <v>40</v>
      </c>
      <c r="B52" s="8">
        <v>-1.4430340838320001E-3</v>
      </c>
      <c r="C52" s="8">
        <f t="shared" si="0"/>
        <v>2.7714001168901277</v>
      </c>
      <c r="D52" s="8">
        <v>-1.4394377488289999E-3</v>
      </c>
      <c r="E52" s="8">
        <f t="shared" si="1"/>
        <v>2.7249225965004698</v>
      </c>
      <c r="F52" s="8">
        <v>-1.4783815654650001E-3</v>
      </c>
      <c r="G52" s="8">
        <f t="shared" si="2"/>
        <v>3.2191527885166238</v>
      </c>
      <c r="H52" s="8">
        <v>-1.43598829703E-3</v>
      </c>
      <c r="I52" s="8">
        <f t="shared" si="3"/>
        <v>2.6801793839049353</v>
      </c>
      <c r="J52" s="8">
        <v>-1.407095123543E-3</v>
      </c>
      <c r="K52" s="8">
        <f t="shared" si="4"/>
        <v>2.2989653576328806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3">
      <c r="A53">
        <v>41</v>
      </c>
      <c r="B53" s="8">
        <v>-1.368525529757E-3</v>
      </c>
      <c r="C53" s="8">
        <f t="shared" si="0"/>
        <v>2.7713865862011602</v>
      </c>
      <c r="D53" s="8">
        <v>-1.3652040561379999E-3</v>
      </c>
      <c r="E53" s="8">
        <f t="shared" si="1"/>
        <v>2.7249106791694899</v>
      </c>
      <c r="F53" s="8">
        <v>-1.401155179458E-3</v>
      </c>
      <c r="G53" s="8">
        <f t="shared" si="2"/>
        <v>3.2191365127241696</v>
      </c>
      <c r="H53" s="8">
        <v>-1.362017832856E-3</v>
      </c>
      <c r="I53" s="8">
        <f t="shared" si="3"/>
        <v>2.6801676006671116</v>
      </c>
      <c r="J53" s="8">
        <v>-1.3353172904270001E-3</v>
      </c>
      <c r="K53" s="8">
        <f t="shared" si="4"/>
        <v>2.2989487945395837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3">
      <c r="A54">
        <v>42</v>
      </c>
      <c r="B54" s="8">
        <v>-1.2996421960330001E-3</v>
      </c>
      <c r="C54" s="8">
        <f t="shared" si="0"/>
        <v>2.7713740785501457</v>
      </c>
      <c r="D54" s="8">
        <v>-1.2965682699589999E-3</v>
      </c>
      <c r="E54" s="8">
        <f t="shared" si="1"/>
        <v>2.724899661550765</v>
      </c>
      <c r="F54" s="8">
        <v>-1.329825662224E-3</v>
      </c>
      <c r="G54" s="8">
        <f t="shared" si="2"/>
        <v>3.2191214813884983</v>
      </c>
      <c r="H54" s="8">
        <v>-1.293619159035E-3</v>
      </c>
      <c r="I54" s="8">
        <f t="shared" si="3"/>
        <v>2.6801567060099103</v>
      </c>
      <c r="J54" s="8">
        <v>-1.268894888787E-3</v>
      </c>
      <c r="K54" s="8">
        <f t="shared" si="4"/>
        <v>2.2989334688112777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3">
      <c r="A55">
        <v>43</v>
      </c>
      <c r="B55" s="8">
        <v>-1.235831748491E-3</v>
      </c>
      <c r="C55" s="8">
        <f t="shared" si="0"/>
        <v>2.7713624932959107</v>
      </c>
      <c r="D55" s="8">
        <v>-1.2329813667300001E-3</v>
      </c>
      <c r="E55" s="8">
        <f t="shared" si="1"/>
        <v>2.7248894552613834</v>
      </c>
      <c r="F55" s="8">
        <v>-1.263807569679E-3</v>
      </c>
      <c r="G55" s="8">
        <f t="shared" si="2"/>
        <v>3.2191075707737724</v>
      </c>
      <c r="H55" s="8">
        <v>-1.2302464122559999E-3</v>
      </c>
      <c r="I55" s="8">
        <f t="shared" si="3"/>
        <v>2.6801466127596782</v>
      </c>
      <c r="J55" s="8">
        <v>-1.2073080966469999E-3</v>
      </c>
      <c r="K55" s="8">
        <f t="shared" si="4"/>
        <v>2.2989192601803694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3">
      <c r="A56">
        <v>44</v>
      </c>
      <c r="B56" s="8">
        <v>-1.1766080179969999E-3</v>
      </c>
      <c r="C56" s="8">
        <f t="shared" si="0"/>
        <v>2.7713517419075586</v>
      </c>
      <c r="D56" s="8">
        <v>-1.1739600177969999E-3</v>
      </c>
      <c r="E56" s="8">
        <f t="shared" si="1"/>
        <v>2.7248799825536949</v>
      </c>
      <c r="F56" s="8">
        <v>-1.20258635001E-3</v>
      </c>
      <c r="G56" s="8">
        <f t="shared" si="2"/>
        <v>3.2190946721222105</v>
      </c>
      <c r="H56" s="8">
        <v>-1.171418976092E-3</v>
      </c>
      <c r="I56" s="8">
        <f t="shared" si="3"/>
        <v>2.6801372441761231</v>
      </c>
      <c r="J56" s="8">
        <v>-1.1500986664419999E-3</v>
      </c>
      <c r="K56" s="8">
        <f t="shared" si="4"/>
        <v>2.2989060626360356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3">
      <c r="A57">
        <v>45</v>
      </c>
      <c r="B57" s="8">
        <v>-1.1215417120249999E-3</v>
      </c>
      <c r="C57" s="8">
        <f t="shared" si="0"/>
        <v>2.7713417462121228</v>
      </c>
      <c r="D57" s="8">
        <v>-1.119077377073E-3</v>
      </c>
      <c r="E57" s="8">
        <f t="shared" si="1"/>
        <v>2.7248711747381122</v>
      </c>
      <c r="F57" s="8">
        <v>-1.145708286179E-3</v>
      </c>
      <c r="G57" s="8">
        <f t="shared" si="2"/>
        <v>3.2190826896003841</v>
      </c>
      <c r="H57" s="8">
        <v>-1.1167123410509999E-3</v>
      </c>
      <c r="I57" s="8">
        <f t="shared" si="3"/>
        <v>2.680128532503204</v>
      </c>
      <c r="J57" s="8">
        <v>-1.0968613753640001E-3</v>
      </c>
      <c r="K57" s="8">
        <f t="shared" si="4"/>
        <v>2.2988937824220486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3">
      <c r="A58">
        <v>46</v>
      </c>
      <c r="B58" s="8">
        <v>-1.070252612675E-3</v>
      </c>
      <c r="C58" s="8">
        <f t="shared" si="0"/>
        <v>2.7713324369812753</v>
      </c>
      <c r="D58" s="8">
        <v>-1.0679553413910001E-3</v>
      </c>
      <c r="E58" s="8">
        <f t="shared" si="1"/>
        <v>2.7248629709933354</v>
      </c>
      <c r="F58" s="8">
        <v>-1.0927720645990001E-3</v>
      </c>
      <c r="G58" s="8">
        <f t="shared" si="2"/>
        <v>3.2190715384214243</v>
      </c>
      <c r="H58" s="8">
        <v>-1.0657504242459999E-3</v>
      </c>
      <c r="I58" s="8">
        <f t="shared" si="3"/>
        <v>2.680120417721497</v>
      </c>
      <c r="J58" s="8">
        <v>-1.0472368293400001E-3</v>
      </c>
      <c r="K58" s="8">
        <f t="shared" si="4"/>
        <v>2.2988823364223876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3">
      <c r="A59">
        <v>47</v>
      </c>
      <c r="B59" s="8">
        <v>-1.0224029953539999E-3</v>
      </c>
      <c r="C59" s="8">
        <f t="shared" si="0"/>
        <v>2.7713237527605514</v>
      </c>
      <c r="D59" s="8">
        <v>-1.0202580204960001E-3</v>
      </c>
      <c r="E59" s="8">
        <f t="shared" si="1"/>
        <v>2.7248553173247103</v>
      </c>
      <c r="F59" s="8">
        <v>-1.0434216762949999E-3</v>
      </c>
      <c r="G59" s="8">
        <f t="shared" si="2"/>
        <v>3.2190611434158924</v>
      </c>
      <c r="H59" s="8">
        <v>-1.0181990882390001E-3</v>
      </c>
      <c r="I59" s="8">
        <f t="shared" si="3"/>
        <v>2.6801128465120314</v>
      </c>
      <c r="J59" s="8">
        <v>-1.000905381126E-3</v>
      </c>
      <c r="K59" s="8">
        <f t="shared" si="4"/>
        <v>2.2988716507625426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3">
      <c r="A60">
        <v>48</v>
      </c>
      <c r="B60" s="8">
        <v>-9.7769205463000002E-4</v>
      </c>
      <c r="C60" s="8">
        <f t="shared" si="0"/>
        <v>2.771315638813789</v>
      </c>
      <c r="D60" s="8">
        <v>-9.7568620533599996E-4</v>
      </c>
      <c r="E60" s="8">
        <f t="shared" si="1"/>
        <v>2.7248481656384911</v>
      </c>
      <c r="F60" s="8">
        <v>-9.9734041518400002E-4</v>
      </c>
      <c r="G60" s="8">
        <f t="shared" si="2"/>
        <v>3.2190514376963151</v>
      </c>
      <c r="H60" s="8">
        <v>-9.7376064974899999E-4</v>
      </c>
      <c r="I60" s="8">
        <f t="shared" si="3"/>
        <v>2.6801057713549099</v>
      </c>
      <c r="J60" s="8">
        <v>-9.57581969651E-4</v>
      </c>
      <c r="K60" s="8">
        <f t="shared" si="4"/>
        <v>2.2988616595431282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3">
      <c r="A61">
        <v>49</v>
      </c>
      <c r="B61" s="8">
        <v>-9.3585116488400003E-4</v>
      </c>
      <c r="C61" s="8">
        <f t="shared" si="0"/>
        <v>2.7713080462578077</v>
      </c>
      <c r="D61" s="8">
        <v>-9.3397266396299996E-4</v>
      </c>
      <c r="E61" s="8">
        <f t="shared" si="1"/>
        <v>2.7248414729128356</v>
      </c>
      <c r="F61" s="8">
        <v>-9.54245783894E-4</v>
      </c>
      <c r="G61" s="8">
        <f t="shared" si="2"/>
        <v>3.2190423616481425</v>
      </c>
      <c r="H61" s="8">
        <v>-9.3216920914299996E-4</v>
      </c>
      <c r="I61" s="8">
        <f t="shared" si="3"/>
        <v>2.6800991498508111</v>
      </c>
      <c r="J61" s="8">
        <v>-9.1701172451799998E-4</v>
      </c>
      <c r="K61" s="8">
        <f t="shared" si="4"/>
        <v>2.2988523038392401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3">
      <c r="A62">
        <v>50</v>
      </c>
      <c r="B62" s="8">
        <v>-8.9663983587300001E-4</v>
      </c>
      <c r="C62" s="8">
        <f t="shared" si="0"/>
        <v>2.7713009313393684</v>
      </c>
      <c r="D62" s="8">
        <v>-8.9487812651100002E-4</v>
      </c>
      <c r="E62" s="8">
        <f t="shared" si="1"/>
        <v>2.7248352007506895</v>
      </c>
      <c r="F62" s="8">
        <v>-9.1388515359200004E-4</v>
      </c>
      <c r="G62" s="8">
        <f t="shared" si="2"/>
        <v>3.2190338619074694</v>
      </c>
      <c r="H62" s="8">
        <v>-8.9318666342699999E-4</v>
      </c>
      <c r="I62" s="8">
        <f t="shared" si="3"/>
        <v>2.6800929440194281</v>
      </c>
      <c r="J62" s="8">
        <v>-8.7896620869499999E-4</v>
      </c>
      <c r="K62" s="8">
        <f t="shared" si="4"/>
        <v>2.2988435308502346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3">
      <c r="A63">
        <v>51</v>
      </c>
      <c r="B63" s="8">
        <v>-8.59842249147E-4</v>
      </c>
      <c r="C63" s="8">
        <f t="shared" si="0"/>
        <v>2.7712942548227062</v>
      </c>
      <c r="D63" s="8">
        <v>-8.5818784623299996E-4</v>
      </c>
      <c r="E63" s="8">
        <f t="shared" si="1"/>
        <v>2.7248293145923839</v>
      </c>
      <c r="F63" s="8">
        <v>-8.76032052933E-4</v>
      </c>
      <c r="G63" s="8">
        <f t="shared" si="2"/>
        <v>3.2190258907117766</v>
      </c>
      <c r="H63" s="8">
        <v>-8.5659929077299996E-4</v>
      </c>
      <c r="I63" s="8">
        <f t="shared" si="3"/>
        <v>2.6800871197690199</v>
      </c>
      <c r="J63" s="8">
        <v>-8.4324019565299997E-4</v>
      </c>
      <c r="K63" s="8">
        <f t="shared" si="4"/>
        <v>2.2988352931928375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3">
      <c r="A64">
        <v>52</v>
      </c>
      <c r="B64" s="8">
        <v>-8.2526428189799998E-4</v>
      </c>
      <c r="C64" s="8">
        <f t="shared" si="0"/>
        <v>2.7712879814082712</v>
      </c>
      <c r="D64" s="8">
        <v>-8.2370864406800003E-4</v>
      </c>
      <c r="E64" s="8">
        <f t="shared" si="1"/>
        <v>2.7248237834148199</v>
      </c>
      <c r="F64" s="8">
        <v>-8.4048298400899997E-4</v>
      </c>
      <c r="G64" s="8">
        <f t="shared" si="2"/>
        <v>3.2190184051487378</v>
      </c>
      <c r="H64" s="8">
        <v>-8.2221481482699997E-4</v>
      </c>
      <c r="I64" s="8">
        <f t="shared" si="3"/>
        <v>2.6800816464635204</v>
      </c>
      <c r="J64" s="8">
        <v>-8.0964889579600004E-4</v>
      </c>
      <c r="K64" s="8">
        <f t="shared" si="4"/>
        <v>2.2988275481460931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3">
      <c r="A65">
        <v>53</v>
      </c>
      <c r="B65" s="8">
        <v>-7.9273094139499999E-4</v>
      </c>
      <c r="C65" s="8">
        <f t="shared" si="0"/>
        <v>2.7712820792769861</v>
      </c>
      <c r="D65" s="8">
        <v>-7.9126636054799998E-4</v>
      </c>
      <c r="E65" s="8">
        <f t="shared" si="1"/>
        <v>2.7248185792118278</v>
      </c>
      <c r="F65" s="8">
        <v>-8.0705468147799998E-4</v>
      </c>
      <c r="G65" s="8">
        <f t="shared" si="2"/>
        <v>3.2190113664944491</v>
      </c>
      <c r="H65" s="8">
        <v>-7.8985987328600001E-4</v>
      </c>
      <c r="I65" s="8">
        <f t="shared" si="3"/>
        <v>2.6800764964301678</v>
      </c>
      <c r="J65" s="8">
        <v>-7.7802556201100003E-4</v>
      </c>
      <c r="K65" s="8">
        <f t="shared" si="4"/>
        <v>2.2988202572010508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3">
      <c r="A66">
        <v>54</v>
      </c>
      <c r="B66" s="8">
        <v>-7.6208414652000002E-4</v>
      </c>
      <c r="C66" s="8">
        <f t="shared" si="0"/>
        <v>2.7712765197062907</v>
      </c>
      <c r="D66" s="8">
        <v>-7.6070365213700005E-4</v>
      </c>
      <c r="E66" s="8">
        <f t="shared" si="1"/>
        <v>2.7248136767158755</v>
      </c>
      <c r="F66" s="8">
        <v>-7.7558174575900003E-4</v>
      </c>
      <c r="G66" s="8">
        <f t="shared" si="2"/>
        <v>3.2190047398788693</v>
      </c>
      <c r="H66" s="8">
        <v>-7.5937782835899998E-4</v>
      </c>
      <c r="I66" s="8">
        <f t="shared" si="3"/>
        <v>2.6800716447385042</v>
      </c>
      <c r="J66" s="8">
        <v>-7.48219416237E-4</v>
      </c>
      <c r="K66" s="8">
        <f t="shared" si="4"/>
        <v>2.2988133855429922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3">
      <c r="A67">
        <v>55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3">
      <c r="A68">
        <v>56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3">
      <c r="A69">
        <v>57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3">
      <c r="A70">
        <v>58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3">
      <c r="A71" t="s">
        <v>107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3">
      <c r="A72">
        <v>60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3">
      <c r="A73">
        <v>61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spans="1:61" x14ac:dyDescent="0.3">
      <c r="A74">
        <v>62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spans="1:61" x14ac:dyDescent="0.3">
      <c r="A75">
        <v>63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spans="1:61" x14ac:dyDescent="0.3">
      <c r="A76">
        <v>64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spans="1:61" x14ac:dyDescent="0.3">
      <c r="A77">
        <v>65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  <row r="78" spans="1:61" x14ac:dyDescent="0.3">
      <c r="A78">
        <v>66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</row>
    <row r="79" spans="1:61" x14ac:dyDescent="0.3">
      <c r="A79">
        <v>67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</row>
    <row r="80" spans="1:61" x14ac:dyDescent="0.3">
      <c r="A80">
        <v>68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</row>
    <row r="81" spans="1:61" x14ac:dyDescent="0.3">
      <c r="A81">
        <v>69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</row>
    <row r="82" spans="1:61" x14ac:dyDescent="0.3">
      <c r="A82">
        <v>70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</row>
    <row r="83" spans="1:61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</row>
    <row r="84" spans="1:61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spans="1:61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</row>
    <row r="86" spans="1:61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</row>
    <row r="87" spans="1:61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</row>
    <row r="88" spans="1:61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</row>
    <row r="89" spans="1:61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</row>
    <row r="90" spans="1:61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</row>
    <row r="91" spans="1:6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</row>
    <row r="92" spans="1:61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</row>
    <row r="93" spans="1:61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</row>
    <row r="94" spans="1:61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</row>
    <row r="95" spans="1:61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</row>
    <row r="96" spans="1:61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</row>
    <row r="97" spans="2:61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</row>
    <row r="98" spans="2:61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</row>
    <row r="99" spans="2:61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</row>
    <row r="100" spans="2:61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</row>
    <row r="101" spans="2:61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</row>
    <row r="102" spans="2:61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</row>
    <row r="103" spans="2:61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</row>
    <row r="104" spans="2:61" ht="14" customHeight="1" x14ac:dyDescent="0.3"/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A55-0860-4FDF-A1B9-75D9826F9F86}">
  <dimension ref="B1:R25"/>
  <sheetViews>
    <sheetView topLeftCell="D1" workbookViewId="0">
      <selection activeCell="M2" sqref="M2"/>
    </sheetView>
  </sheetViews>
  <sheetFormatPr defaultRowHeight="14" x14ac:dyDescent="0.3"/>
  <cols>
    <col min="3" max="3" width="28.4140625" customWidth="1"/>
    <col min="4" max="4" width="14.1640625" customWidth="1"/>
    <col min="6" max="6" width="14.33203125" customWidth="1"/>
    <col min="7" max="7" width="19.75" customWidth="1"/>
    <col min="8" max="8" width="22.83203125" customWidth="1"/>
    <col min="9" max="9" width="24.08203125" customWidth="1"/>
  </cols>
  <sheetData>
    <row r="1" spans="2:18" x14ac:dyDescent="0.3">
      <c r="C1" t="s">
        <v>73</v>
      </c>
      <c r="D1">
        <v>45932.200199999999</v>
      </c>
      <c r="F1" t="s">
        <v>24</v>
      </c>
      <c r="G1" s="6">
        <v>2.9591480729999999E-5</v>
      </c>
    </row>
    <row r="2" spans="2:18" x14ac:dyDescent="0.3">
      <c r="G2" s="6"/>
      <c r="I2" t="s">
        <v>79</v>
      </c>
      <c r="J2">
        <v>3.35</v>
      </c>
      <c r="L2" t="s">
        <v>82</v>
      </c>
    </row>
    <row r="3" spans="2:18" x14ac:dyDescent="0.3">
      <c r="B3" t="s">
        <v>68</v>
      </c>
      <c r="C3" t="s">
        <v>72</v>
      </c>
      <c r="D3" t="s">
        <v>70</v>
      </c>
      <c r="E3" t="s">
        <v>71</v>
      </c>
      <c r="F3" t="s">
        <v>74</v>
      </c>
      <c r="G3" t="s">
        <v>75</v>
      </c>
      <c r="H3" t="s">
        <v>59</v>
      </c>
      <c r="I3" t="s">
        <v>80</v>
      </c>
    </row>
    <row r="4" spans="2:18" x14ac:dyDescent="0.3">
      <c r="B4" t="s">
        <v>69</v>
      </c>
      <c r="C4">
        <v>1</v>
      </c>
    </row>
    <row r="5" spans="2:18" x14ac:dyDescent="0.3">
      <c r="B5" t="s">
        <v>69</v>
      </c>
      <c r="C5">
        <v>2</v>
      </c>
      <c r="H5">
        <v>1722.0381815802159</v>
      </c>
      <c r="R5" t="s">
        <v>81</v>
      </c>
    </row>
    <row r="6" spans="2:18" x14ac:dyDescent="0.3">
      <c r="B6" t="s">
        <v>69</v>
      </c>
      <c r="C6">
        <v>3</v>
      </c>
    </row>
    <row r="7" spans="2:18" x14ac:dyDescent="0.3">
      <c r="B7" t="s">
        <v>69</v>
      </c>
      <c r="C7">
        <v>4</v>
      </c>
      <c r="D7">
        <v>18319.260999999999</v>
      </c>
      <c r="E7">
        <v>4.0000000000000001E-3</v>
      </c>
      <c r="F7">
        <f>$D$1-D7</f>
        <v>27612.939200000001</v>
      </c>
      <c r="G7" s="28">
        <f>F7*$G$1</f>
        <v>0.81710775823546156</v>
      </c>
      <c r="H7" s="27">
        <f>C7-SQRT(0.5/G7)</f>
        <v>3.2177504262867007</v>
      </c>
      <c r="I7">
        <f>(0.5)/(C7-$J$2)</f>
        <v>0.76923076923076938</v>
      </c>
    </row>
    <row r="8" spans="2:18" x14ac:dyDescent="0.3">
      <c r="B8" t="s">
        <v>69</v>
      </c>
      <c r="C8">
        <v>5</v>
      </c>
      <c r="D8">
        <v>35045.019</v>
      </c>
      <c r="E8">
        <v>8.0000000000000002E-3</v>
      </c>
      <c r="F8">
        <f t="shared" ref="F8:F23" si="0">$D$1-D8</f>
        <v>10887.181199999999</v>
      </c>
      <c r="G8" s="28">
        <f t="shared" ref="G8:G23" si="1">F8*$G$1</f>
        <v>0.32216781268381822</v>
      </c>
      <c r="H8" s="27">
        <f t="shared" ref="H8:H23" si="2">C8-SQRT(0.5/G8)</f>
        <v>3.7542126176762163</v>
      </c>
      <c r="I8">
        <f t="shared" ref="I8:I23" si="3">(0.5)/(C8-$J$2)</f>
        <v>0.30303030303030304</v>
      </c>
    </row>
    <row r="9" spans="2:18" x14ac:dyDescent="0.3">
      <c r="B9" t="s">
        <v>69</v>
      </c>
      <c r="C9">
        <v>6</v>
      </c>
      <c r="D9">
        <v>39703.108999999997</v>
      </c>
      <c r="E9">
        <v>8.9999999999999993E-3</v>
      </c>
      <c r="F9">
        <f t="shared" si="0"/>
        <v>6229.0912000000026</v>
      </c>
      <c r="G9" s="28">
        <f t="shared" si="1"/>
        <v>0.18432803221021266</v>
      </c>
      <c r="H9" s="27">
        <f t="shared" si="2"/>
        <v>4.353016270678939</v>
      </c>
      <c r="I9">
        <f t="shared" si="3"/>
        <v>0.18867924528301888</v>
      </c>
    </row>
    <row r="10" spans="2:18" x14ac:dyDescent="0.3">
      <c r="B10" t="s">
        <v>69</v>
      </c>
      <c r="C10">
        <v>7</v>
      </c>
      <c r="D10">
        <v>41874.858999999997</v>
      </c>
      <c r="E10">
        <v>0.01</v>
      </c>
      <c r="F10">
        <f t="shared" si="0"/>
        <v>4057.3412000000026</v>
      </c>
      <c r="G10" s="28">
        <f t="shared" si="1"/>
        <v>0.12006273393483514</v>
      </c>
      <c r="H10" s="27">
        <f t="shared" si="2"/>
        <v>4.9592919015196895</v>
      </c>
      <c r="I10">
        <f t="shared" si="3"/>
        <v>0.13698630136986301</v>
      </c>
    </row>
    <row r="11" spans="2:18" x14ac:dyDescent="0.3">
      <c r="B11" t="s">
        <v>69</v>
      </c>
      <c r="C11">
        <v>8</v>
      </c>
      <c r="D11">
        <v>43074.728000000003</v>
      </c>
      <c r="E11">
        <v>0.01</v>
      </c>
      <c r="F11">
        <f t="shared" si="0"/>
        <v>2857.4721999999965</v>
      </c>
      <c r="G11" s="28">
        <f t="shared" si="1"/>
        <v>8.45568335428106E-2</v>
      </c>
      <c r="H11" s="27">
        <f t="shared" si="2"/>
        <v>5.5682963507758814</v>
      </c>
      <c r="I11">
        <f t="shared" si="3"/>
        <v>0.1075268817204301</v>
      </c>
    </row>
    <row r="12" spans="2:18" x14ac:dyDescent="0.3">
      <c r="B12" t="s">
        <v>69</v>
      </c>
      <c r="C12">
        <v>9</v>
      </c>
      <c r="D12">
        <v>43804.89</v>
      </c>
      <c r="E12">
        <v>2.5000000000000001E-2</v>
      </c>
      <c r="F12">
        <f t="shared" si="0"/>
        <v>2127.3101999999999</v>
      </c>
      <c r="G12" s="28">
        <f t="shared" si="1"/>
        <v>6.2950258790032437E-2</v>
      </c>
      <c r="H12" s="27">
        <f t="shared" si="2"/>
        <v>6.1817063491767463</v>
      </c>
      <c r="I12">
        <f t="shared" si="3"/>
        <v>8.8495575221238937E-2</v>
      </c>
    </row>
    <row r="13" spans="2:18" x14ac:dyDescent="0.3">
      <c r="B13" t="s">
        <v>69</v>
      </c>
      <c r="C13">
        <v>10</v>
      </c>
      <c r="D13">
        <v>44286.91</v>
      </c>
      <c r="E13">
        <v>0.2</v>
      </c>
      <c r="F13">
        <f t="shared" si="0"/>
        <v>1645.2901999999958</v>
      </c>
      <c r="G13" s="28">
        <f t="shared" si="1"/>
        <v>4.868657324855772E-2</v>
      </c>
      <c r="H13" s="27">
        <f t="shared" si="2"/>
        <v>6.7953515228823651</v>
      </c>
      <c r="I13">
        <f t="shared" si="3"/>
        <v>7.5187969924812026E-2</v>
      </c>
    </row>
    <row r="14" spans="2:18" x14ac:dyDescent="0.3">
      <c r="B14" t="s">
        <v>69</v>
      </c>
      <c r="C14">
        <v>11</v>
      </c>
      <c r="D14" s="13" t="s">
        <v>77</v>
      </c>
      <c r="G14" s="28"/>
      <c r="H14" s="27"/>
      <c r="I14">
        <f t="shared" si="3"/>
        <v>6.535947712418301E-2</v>
      </c>
    </row>
    <row r="15" spans="2:18" x14ac:dyDescent="0.3">
      <c r="B15" t="s">
        <v>69</v>
      </c>
      <c r="C15">
        <v>12</v>
      </c>
      <c r="D15">
        <v>44865.22</v>
      </c>
      <c r="E15">
        <v>0.15</v>
      </c>
      <c r="F15">
        <f t="shared" si="0"/>
        <v>1066.9801999999981</v>
      </c>
      <c r="G15" s="28">
        <f t="shared" si="1"/>
        <v>3.157352402759149E-2</v>
      </c>
      <c r="H15" s="27">
        <f t="shared" si="2"/>
        <v>8.020546142591968</v>
      </c>
      <c r="I15">
        <f t="shared" si="3"/>
        <v>5.7803468208092484E-2</v>
      </c>
    </row>
    <row r="16" spans="2:18" x14ac:dyDescent="0.3">
      <c r="B16" t="s">
        <v>69</v>
      </c>
      <c r="C16">
        <v>13</v>
      </c>
      <c r="D16">
        <v>45043.79</v>
      </c>
      <c r="E16">
        <v>0.15</v>
      </c>
      <c r="F16">
        <f t="shared" si="0"/>
        <v>888.41019999999844</v>
      </c>
      <c r="G16" s="28">
        <f t="shared" si="1"/>
        <v>2.62893733136354E-2</v>
      </c>
      <c r="H16" s="27">
        <f t="shared" si="2"/>
        <v>8.6389116459300794</v>
      </c>
      <c r="I16">
        <f t="shared" si="3"/>
        <v>5.181347150259067E-2</v>
      </c>
    </row>
    <row r="17" spans="2:9" x14ac:dyDescent="0.3">
      <c r="B17" t="s">
        <v>69</v>
      </c>
      <c r="C17">
        <v>14</v>
      </c>
      <c r="D17">
        <v>45180.44</v>
      </c>
      <c r="E17">
        <v>0.15</v>
      </c>
      <c r="F17">
        <f t="shared" si="0"/>
        <v>751.76019999999698</v>
      </c>
      <c r="G17" s="28">
        <f t="shared" si="1"/>
        <v>2.2245697471880856E-2</v>
      </c>
      <c r="H17" s="27">
        <f t="shared" si="2"/>
        <v>9.2590869664018172</v>
      </c>
      <c r="I17">
        <f t="shared" si="3"/>
        <v>4.6948356807511735E-2</v>
      </c>
    </row>
    <row r="18" spans="2:9" x14ac:dyDescent="0.3">
      <c r="B18" t="s">
        <v>69</v>
      </c>
      <c r="C18">
        <v>15</v>
      </c>
      <c r="D18">
        <v>45286.53</v>
      </c>
      <c r="E18">
        <v>0.15</v>
      </c>
      <c r="F18">
        <f t="shared" si="0"/>
        <v>645.67020000000048</v>
      </c>
      <c r="G18" s="28">
        <f t="shared" si="1"/>
        <v>1.9106337281235258E-2</v>
      </c>
      <c r="H18" s="27">
        <f t="shared" si="2"/>
        <v>9.8844034928839051</v>
      </c>
      <c r="I18">
        <f t="shared" si="3"/>
        <v>4.2918454935622317E-2</v>
      </c>
    </row>
    <row r="19" spans="2:9" x14ac:dyDescent="0.3">
      <c r="B19" t="s">
        <v>69</v>
      </c>
      <c r="C19">
        <v>16</v>
      </c>
      <c r="D19">
        <v>45370.76</v>
      </c>
      <c r="E19">
        <v>0.15</v>
      </c>
      <c r="F19">
        <f t="shared" si="0"/>
        <v>561.44019999999728</v>
      </c>
      <c r="G19" s="28">
        <f t="shared" si="1"/>
        <v>1.6613846859347265E-2</v>
      </c>
      <c r="H19" s="27">
        <f t="shared" si="2"/>
        <v>10.514074560861372</v>
      </c>
      <c r="I19">
        <f t="shared" si="3"/>
        <v>3.9525691699604744E-2</v>
      </c>
    </row>
    <row r="20" spans="2:9" x14ac:dyDescent="0.3">
      <c r="B20" t="s">
        <v>69</v>
      </c>
      <c r="C20">
        <v>17</v>
      </c>
      <c r="D20">
        <v>45439.08</v>
      </c>
      <c r="E20">
        <v>0.15</v>
      </c>
      <c r="F20">
        <f t="shared" si="0"/>
        <v>493.12019999999757</v>
      </c>
      <c r="G20" s="28">
        <f t="shared" si="1"/>
        <v>1.4592156895873674E-2</v>
      </c>
      <c r="H20" s="27">
        <f t="shared" si="2"/>
        <v>11.146370147183395</v>
      </c>
      <c r="I20">
        <f t="shared" si="3"/>
        <v>3.6630036630036632E-2</v>
      </c>
    </row>
    <row r="21" spans="2:9" x14ac:dyDescent="0.3">
      <c r="B21" t="s">
        <v>69</v>
      </c>
      <c r="C21">
        <v>18</v>
      </c>
      <c r="D21">
        <v>45495.02</v>
      </c>
      <c r="E21">
        <v>0.15</v>
      </c>
      <c r="F21">
        <f t="shared" si="0"/>
        <v>437.18020000000251</v>
      </c>
      <c r="G21" s="28">
        <f t="shared" si="1"/>
        <v>1.293680946383762E-2</v>
      </c>
      <c r="H21" s="27">
        <f t="shared" si="2"/>
        <v>11.783135364305805</v>
      </c>
      <c r="I21">
        <f t="shared" si="3"/>
        <v>3.4129692832764506E-2</v>
      </c>
    </row>
    <row r="22" spans="2:9" x14ac:dyDescent="0.3">
      <c r="B22" t="s">
        <v>69</v>
      </c>
      <c r="C22">
        <v>19</v>
      </c>
      <c r="D22">
        <v>45542.3</v>
      </c>
      <c r="E22">
        <v>0.04</v>
      </c>
      <c r="F22">
        <f t="shared" si="0"/>
        <v>389.9001999999964</v>
      </c>
      <c r="G22" s="28">
        <f t="shared" si="1"/>
        <v>1.1537724254923038E-2</v>
      </c>
      <c r="H22" s="27">
        <f t="shared" si="2"/>
        <v>12.416983790118607</v>
      </c>
      <c r="I22">
        <f t="shared" si="3"/>
        <v>3.1948881789137379E-2</v>
      </c>
    </row>
    <row r="23" spans="2:9" x14ac:dyDescent="0.3">
      <c r="B23" t="s">
        <v>69</v>
      </c>
      <c r="C23">
        <v>20</v>
      </c>
      <c r="D23">
        <v>45582.36</v>
      </c>
      <c r="E23">
        <v>0.04</v>
      </c>
      <c r="F23">
        <f t="shared" si="0"/>
        <v>349.84019999999873</v>
      </c>
      <c r="G23" s="28">
        <f t="shared" si="1"/>
        <v>1.0352289536879307E-2</v>
      </c>
      <c r="H23" s="27">
        <f t="shared" si="2"/>
        <v>13.050288166294781</v>
      </c>
      <c r="I23">
        <f t="shared" si="3"/>
        <v>3.0030030030030033E-2</v>
      </c>
    </row>
    <row r="24" spans="2:9" x14ac:dyDescent="0.3">
      <c r="B24" t="s">
        <v>69</v>
      </c>
      <c r="C24">
        <v>21</v>
      </c>
      <c r="G24" s="6"/>
      <c r="H24" s="27"/>
    </row>
    <row r="25" spans="2:9" x14ac:dyDescent="0.3">
      <c r="B25" t="s">
        <v>69</v>
      </c>
      <c r="C25">
        <v>22</v>
      </c>
      <c r="G25" s="6"/>
      <c r="H25" s="27" t="s">
        <v>78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AD23-371E-46BA-83BB-1F1D3703FD46}">
  <dimension ref="A1:N51"/>
  <sheetViews>
    <sheetView topLeftCell="E1" workbookViewId="0">
      <selection activeCell="K29" sqref="K29"/>
    </sheetView>
  </sheetViews>
  <sheetFormatPr defaultRowHeight="14" x14ac:dyDescent="0.3"/>
  <cols>
    <col min="1" max="1" width="14.83203125" customWidth="1"/>
    <col min="2" max="2" width="12.83203125" customWidth="1"/>
    <col min="3" max="4" width="38.83203125" customWidth="1"/>
    <col min="5" max="5" width="34.08203125" customWidth="1"/>
    <col min="6" max="6" width="33.33203125" customWidth="1"/>
    <col min="7" max="10" width="38.5" customWidth="1"/>
    <col min="11" max="11" width="22.1640625" customWidth="1"/>
    <col min="12" max="12" width="28.33203125" customWidth="1"/>
    <col min="13" max="13" width="33.08203125" customWidth="1"/>
    <col min="14" max="14" width="15.83203125" customWidth="1"/>
  </cols>
  <sheetData>
    <row r="1" spans="1:14" x14ac:dyDescent="0.3">
      <c r="A1" t="s">
        <v>1</v>
      </c>
      <c r="K1" t="s">
        <v>2</v>
      </c>
    </row>
    <row r="2" spans="1:14" x14ac:dyDescent="0.3">
      <c r="A2" t="s">
        <v>3</v>
      </c>
      <c r="C2" t="s">
        <v>23</v>
      </c>
      <c r="K2" t="s">
        <v>9</v>
      </c>
      <c r="L2" t="s">
        <v>17</v>
      </c>
      <c r="M2" t="s">
        <v>18</v>
      </c>
      <c r="N2" t="s">
        <v>21</v>
      </c>
    </row>
    <row r="3" spans="1:14" x14ac:dyDescent="0.3">
      <c r="A3" t="s">
        <v>22</v>
      </c>
      <c r="C3">
        <v>15.77</v>
      </c>
      <c r="L3">
        <f>N3/(1+9.1E-31/132.90545196/1.67E-27)</f>
        <v>1722.0381815802159</v>
      </c>
      <c r="M3">
        <v>10973731.6</v>
      </c>
      <c r="N3">
        <v>1722.0452419086</v>
      </c>
    </row>
    <row r="4" spans="1:14" x14ac:dyDescent="0.3">
      <c r="A4" t="s">
        <v>4</v>
      </c>
      <c r="C4">
        <v>-1</v>
      </c>
      <c r="K4" t="s">
        <v>10</v>
      </c>
    </row>
    <row r="5" spans="1:14" x14ac:dyDescent="0.3">
      <c r="A5" t="s">
        <v>5</v>
      </c>
      <c r="C5" s="2">
        <f>-C3/2</f>
        <v>-7.8849999999999998</v>
      </c>
      <c r="D5" s="2"/>
      <c r="E5" s="2"/>
      <c r="F5" s="2"/>
      <c r="K5">
        <v>-31406.467690000001</v>
      </c>
      <c r="L5" s="6">
        <f>K5*L9</f>
        <v>-0.92936388344600263</v>
      </c>
    </row>
    <row r="6" spans="1:14" x14ac:dyDescent="0.3">
      <c r="A6" t="s">
        <v>6</v>
      </c>
      <c r="C6">
        <v>0</v>
      </c>
      <c r="K6" t="s">
        <v>12</v>
      </c>
    </row>
    <row r="7" spans="1:14" x14ac:dyDescent="0.3">
      <c r="A7" t="s">
        <v>7</v>
      </c>
      <c r="B7" t="s">
        <v>8</v>
      </c>
      <c r="C7" t="s">
        <v>11</v>
      </c>
      <c r="D7" t="s">
        <v>13</v>
      </c>
      <c r="E7" t="s">
        <v>15</v>
      </c>
      <c r="F7" t="s">
        <v>16</v>
      </c>
      <c r="G7" t="s">
        <v>19</v>
      </c>
      <c r="H7" t="s">
        <v>8</v>
      </c>
      <c r="I7" t="s">
        <v>29</v>
      </c>
      <c r="J7" t="s">
        <v>28</v>
      </c>
      <c r="K7">
        <v>27.211386000000001</v>
      </c>
    </row>
    <row r="8" spans="1:14" x14ac:dyDescent="0.3">
      <c r="B8">
        <v>1</v>
      </c>
      <c r="C8" s="1">
        <v>-1341.7290697948799</v>
      </c>
      <c r="D8" s="1">
        <f t="shared" ref="D8:D37" si="0">C8*$K$7</f>
        <v>-36510.307625609421</v>
      </c>
      <c r="E8" s="1">
        <f t="shared" ref="E8:E37" si="1">D8*$K$9</f>
        <v>-294475492.60788828</v>
      </c>
      <c r="F8" s="1">
        <f t="shared" ref="F8:F37" si="2">($K$5-E8)</f>
        <v>294444086.14019829</v>
      </c>
      <c r="G8" s="1" t="s">
        <v>20</v>
      </c>
      <c r="H8" s="1">
        <f>B8</f>
        <v>1</v>
      </c>
      <c r="I8" s="1"/>
      <c r="J8" s="1"/>
      <c r="K8" t="s">
        <v>14</v>
      </c>
      <c r="L8" t="s">
        <v>24</v>
      </c>
    </row>
    <row r="9" spans="1:14" x14ac:dyDescent="0.3">
      <c r="B9">
        <v>2</v>
      </c>
      <c r="C9" s="1">
        <v>-229.33171314542301</v>
      </c>
      <c r="D9" s="1">
        <f t="shared" si="0"/>
        <v>-6240.4337684413795</v>
      </c>
      <c r="E9" s="1">
        <f t="shared" si="1"/>
        <v>-50332493.138449758</v>
      </c>
      <c r="F9" s="1">
        <f t="shared" si="2"/>
        <v>50301086.67075976</v>
      </c>
      <c r="G9" s="1"/>
      <c r="H9" s="1">
        <f t="shared" ref="H9:H37" si="3">B9</f>
        <v>2</v>
      </c>
      <c r="I9" s="1"/>
      <c r="J9" s="1"/>
      <c r="K9">
        <v>8065.5439999999999</v>
      </c>
      <c r="L9" s="6">
        <v>2.9591480729999999E-5</v>
      </c>
    </row>
    <row r="10" spans="1:14" x14ac:dyDescent="0.3">
      <c r="B10">
        <v>3</v>
      </c>
      <c r="C10" s="1">
        <v>-49.117669539919497</v>
      </c>
      <c r="D10" s="1">
        <f t="shared" si="0"/>
        <v>-1336.5598652711919</v>
      </c>
      <c r="E10" s="1">
        <f t="shared" si="1"/>
        <v>-10780082.401978871</v>
      </c>
      <c r="F10" s="1">
        <f t="shared" si="2"/>
        <v>10748675.934288871</v>
      </c>
      <c r="G10" s="1"/>
      <c r="H10" s="1">
        <f t="shared" si="3"/>
        <v>3</v>
      </c>
      <c r="I10" s="1"/>
      <c r="J10" s="1"/>
    </row>
    <row r="11" spans="1:14" x14ac:dyDescent="0.3">
      <c r="B11">
        <v>4</v>
      </c>
      <c r="C11" s="1">
        <v>-7.5272781699086302</v>
      </c>
      <c r="D11" s="1">
        <f t="shared" si="0"/>
        <v>-204.82767181075732</v>
      </c>
      <c r="E11" s="1">
        <f t="shared" si="1"/>
        <v>-1652046.5994072228</v>
      </c>
      <c r="F11" s="1">
        <f t="shared" si="2"/>
        <v>1620640.1317172227</v>
      </c>
      <c r="G11" s="1"/>
      <c r="H11" s="1">
        <f t="shared" si="3"/>
        <v>4</v>
      </c>
      <c r="I11" s="1"/>
      <c r="J11" s="1"/>
    </row>
    <row r="12" spans="1:14" x14ac:dyDescent="0.3">
      <c r="B12">
        <v>5</v>
      </c>
      <c r="C12" s="1">
        <v>-0.97115320293160901</v>
      </c>
      <c r="D12" s="1">
        <f t="shared" si="0"/>
        <v>-26.426424670108347</v>
      </c>
      <c r="E12" s="1">
        <f t="shared" si="1"/>
        <v>-213143.49093944434</v>
      </c>
      <c r="F12" s="1">
        <f t="shared" si="2"/>
        <v>181737.02324944435</v>
      </c>
      <c r="G12" s="1"/>
      <c r="H12" s="1">
        <f t="shared" si="3"/>
        <v>5</v>
      </c>
      <c r="I12" s="1"/>
      <c r="J12" s="1"/>
    </row>
    <row r="13" spans="1:14" x14ac:dyDescent="0.3">
      <c r="B13">
        <v>6</v>
      </c>
      <c r="C13" s="1">
        <v>-0.143099645340901</v>
      </c>
      <c r="D13" s="1">
        <f t="shared" si="0"/>
        <v>-3.8939396858343587</v>
      </c>
      <c r="E13" s="1">
        <f t="shared" si="1"/>
        <v>-31406.741869443194</v>
      </c>
      <c r="F13" s="1">
        <f t="shared" si="2"/>
        <v>0.27417944319313392</v>
      </c>
      <c r="G13" s="1"/>
      <c r="H13" s="1">
        <f t="shared" si="3"/>
        <v>6</v>
      </c>
      <c r="I13" s="1"/>
      <c r="J13" s="1"/>
      <c r="K13">
        <v>0</v>
      </c>
    </row>
    <row r="14" spans="1:14" x14ac:dyDescent="0.3">
      <c r="B14">
        <v>7</v>
      </c>
      <c r="C14" s="1">
        <v>-5.8642869880933E-2</v>
      </c>
      <c r="D14" s="1">
        <f t="shared" si="0"/>
        <v>-1.595753768477842</v>
      </c>
      <c r="E14" s="1">
        <f t="shared" si="1"/>
        <v>-12870.622232823847</v>
      </c>
      <c r="F14" s="1">
        <f t="shared" si="2"/>
        <v>-18535.845457176154</v>
      </c>
      <c r="G14" s="1"/>
      <c r="H14" s="1">
        <f t="shared" si="3"/>
        <v>7</v>
      </c>
      <c r="I14" s="1"/>
      <c r="J14" s="1"/>
      <c r="K14" t="s">
        <v>25</v>
      </c>
      <c r="L14" t="s">
        <v>26</v>
      </c>
      <c r="M14" t="s">
        <v>27</v>
      </c>
    </row>
    <row r="15" spans="1:14" s="3" customFormat="1" x14ac:dyDescent="0.3">
      <c r="B15" s="3">
        <v>8</v>
      </c>
      <c r="C15" s="4">
        <v>-3.2305790793731998E-2</v>
      </c>
      <c r="D15" s="5">
        <f t="shared" si="0"/>
        <v>-0.87908534332348776</v>
      </c>
      <c r="E15" s="5">
        <f t="shared" si="1"/>
        <v>-7090.3015163306964</v>
      </c>
      <c r="F15" s="1">
        <f t="shared" si="2"/>
        <v>-24316.166173669306</v>
      </c>
      <c r="G15" s="5">
        <f>B15-SQRT($L$3/(F15-$K$5))</f>
        <v>7.5071791921968138</v>
      </c>
      <c r="H15" s="1">
        <f t="shared" si="3"/>
        <v>8</v>
      </c>
      <c r="I15" s="5">
        <f>SQRT(1/-C15)</f>
        <v>5.5636501332167434</v>
      </c>
      <c r="J15" s="5">
        <f>B15-SQRT(1/-C15)</f>
        <v>2.4363498667832566</v>
      </c>
      <c r="K15" s="3">
        <v>24317.15005</v>
      </c>
      <c r="L15" s="4">
        <f>K15*$L$9</f>
        <v>0.71958047711309348</v>
      </c>
      <c r="M15" s="7">
        <f>B15-SQRT(1/(-L15-$L$5))</f>
        <v>5.8166948784493808</v>
      </c>
    </row>
    <row r="16" spans="1:14" x14ac:dyDescent="0.3">
      <c r="B16">
        <v>9</v>
      </c>
      <c r="C16" s="1">
        <v>-2.0487992925633001E-2</v>
      </c>
      <c r="D16" s="1">
        <f t="shared" si="0"/>
        <v>-0.55750668386466895</v>
      </c>
      <c r="E16" s="1">
        <f t="shared" si="1"/>
        <v>-4496.594689004577</v>
      </c>
      <c r="F16" s="1">
        <f t="shared" si="2"/>
        <v>-26909.873000995423</v>
      </c>
      <c r="G16" s="5">
        <f t="shared" ref="G16:G29" si="4">B16-SQRT($L$3/(F16-$K$5))</f>
        <v>8.3811583766869173</v>
      </c>
      <c r="H16" s="1">
        <f t="shared" si="3"/>
        <v>9</v>
      </c>
      <c r="I16" s="5">
        <f t="shared" ref="I16:I29" si="5">SQRT(1/-C16)</f>
        <v>6.9863492479824538</v>
      </c>
      <c r="J16" s="5">
        <f t="shared" ref="J16:J29" si="6">B16-SQRT(1/-C16)</f>
        <v>2.0136507520175462</v>
      </c>
      <c r="K16">
        <v>26910.66275</v>
      </c>
      <c r="L16" s="4">
        <f t="shared" ref="L16:L29" si="7">K16*$L$9</f>
        <v>0.79632635819815378</v>
      </c>
      <c r="M16" s="7">
        <f t="shared" ref="M16:M29" si="8">B16-SQRT(1/(-L16-$L$5))</f>
        <v>6.258344259033632</v>
      </c>
    </row>
    <row r="17" spans="2:13" x14ac:dyDescent="0.3">
      <c r="B17">
        <v>10</v>
      </c>
      <c r="C17" s="1">
        <v>-1.4155567829709999E-2</v>
      </c>
      <c r="D17" s="1">
        <f t="shared" si="0"/>
        <v>-0.3851926202634211</v>
      </c>
      <c r="E17" s="1">
        <f t="shared" si="1"/>
        <v>-3106.7880272099146</v>
      </c>
      <c r="F17" s="1">
        <f t="shared" si="2"/>
        <v>-28299.679662790088</v>
      </c>
      <c r="G17" s="5">
        <f t="shared" si="4"/>
        <v>9.2554985004013712</v>
      </c>
      <c r="H17" s="1">
        <f t="shared" si="3"/>
        <v>10</v>
      </c>
      <c r="I17" s="5">
        <f t="shared" si="5"/>
        <v>8.4049735762703186</v>
      </c>
      <c r="J17" s="5">
        <f t="shared" si="6"/>
        <v>1.5950264237296814</v>
      </c>
      <c r="K17">
        <v>28300.228749999998</v>
      </c>
      <c r="L17" s="4">
        <f t="shared" si="7"/>
        <v>0.83744567371021694</v>
      </c>
      <c r="M17" s="7">
        <f t="shared" si="8"/>
        <v>6.7016311414660823</v>
      </c>
    </row>
    <row r="18" spans="2:13" x14ac:dyDescent="0.3">
      <c r="B18">
        <v>11</v>
      </c>
      <c r="C18" s="1">
        <v>-1.0366202814638001E-2</v>
      </c>
      <c r="D18" s="1">
        <f t="shared" si="0"/>
        <v>-0.28207874614340112</v>
      </c>
      <c r="E18" s="1">
        <f t="shared" si="1"/>
        <v>-2275.1185384844321</v>
      </c>
      <c r="F18" s="1">
        <f t="shared" si="2"/>
        <v>-29131.349151515569</v>
      </c>
      <c r="G18" s="5">
        <f t="shared" si="4"/>
        <v>10.129999757546745</v>
      </c>
      <c r="H18" s="1">
        <f t="shared" si="3"/>
        <v>11</v>
      </c>
      <c r="I18" s="5">
        <f t="shared" si="5"/>
        <v>9.821778805160978</v>
      </c>
      <c r="J18" s="5">
        <f t="shared" si="6"/>
        <v>1.178221194839022</v>
      </c>
      <c r="K18">
        <v>29131.730039999999</v>
      </c>
      <c r="L18" s="4">
        <f t="shared" si="7"/>
        <v>0.86205102811022205</v>
      </c>
      <c r="M18" s="7">
        <f t="shared" si="8"/>
        <v>7.1456513799174282</v>
      </c>
    </row>
    <row r="19" spans="2:13" x14ac:dyDescent="0.3">
      <c r="B19">
        <v>12</v>
      </c>
      <c r="C19" s="1">
        <v>-7.9186153043009997E-3</v>
      </c>
      <c r="D19" s="1">
        <f t="shared" si="0"/>
        <v>-0.21547649763084198</v>
      </c>
      <c r="E19" s="1">
        <f t="shared" si="1"/>
        <v>-1737.9351726074517</v>
      </c>
      <c r="F19" s="1">
        <f t="shared" si="2"/>
        <v>-29668.532517392548</v>
      </c>
      <c r="G19" s="5">
        <f t="shared" si="4"/>
        <v>11.00458403488326</v>
      </c>
      <c r="H19" s="1">
        <f t="shared" si="3"/>
        <v>12</v>
      </c>
      <c r="I19" s="5">
        <f t="shared" si="5"/>
        <v>11.237646786090142</v>
      </c>
      <c r="J19" s="5">
        <f t="shared" si="6"/>
        <v>0.76235321390985789</v>
      </c>
      <c r="K19">
        <v>29668.803360000002</v>
      </c>
      <c r="L19" s="4">
        <f t="shared" si="7"/>
        <v>0.87794382290959927</v>
      </c>
      <c r="M19" s="7">
        <f t="shared" si="8"/>
        <v>7.5900495660605909</v>
      </c>
    </row>
    <row r="20" spans="2:13" x14ac:dyDescent="0.3">
      <c r="B20">
        <v>13</v>
      </c>
      <c r="C20" s="1">
        <v>-6.2461762084500003E-3</v>
      </c>
      <c r="D20" s="1">
        <f t="shared" si="0"/>
        <v>-0.16996711183214944</v>
      </c>
      <c r="E20" s="1">
        <f t="shared" si="1"/>
        <v>-1370.8772190351219</v>
      </c>
      <c r="F20" s="1">
        <f t="shared" si="2"/>
        <v>-30035.590470964878</v>
      </c>
      <c r="G20" s="5">
        <f t="shared" si="4"/>
        <v>11.879215519782489</v>
      </c>
      <c r="H20" s="1">
        <f t="shared" si="3"/>
        <v>13</v>
      </c>
      <c r="I20" s="5">
        <f t="shared" si="5"/>
        <v>12.652981822065616</v>
      </c>
      <c r="J20" s="5">
        <f t="shared" si="6"/>
        <v>0.34701817793438394</v>
      </c>
      <c r="K20">
        <v>30035.788359999999</v>
      </c>
      <c r="L20" s="4">
        <f t="shared" si="7"/>
        <v>0.88880345246529824</v>
      </c>
      <c r="M20" s="7">
        <f t="shared" si="8"/>
        <v>8.0346631157930446</v>
      </c>
    </row>
    <row r="21" spans="2:13" x14ac:dyDescent="0.3">
      <c r="B21">
        <v>14</v>
      </c>
      <c r="C21" s="1">
        <v>-5.0528433234639999E-3</v>
      </c>
      <c r="D21" s="1">
        <f t="shared" si="0"/>
        <v>-0.13749487007230177</v>
      </c>
      <c r="E21" s="1">
        <f t="shared" si="1"/>
        <v>-1108.9709243424331</v>
      </c>
      <c r="F21" s="1">
        <f t="shared" si="2"/>
        <v>-30297.496765657568</v>
      </c>
      <c r="G21" s="5">
        <f t="shared" si="4"/>
        <v>12.753875862486197</v>
      </c>
      <c r="H21" s="1">
        <f t="shared" si="3"/>
        <v>14</v>
      </c>
      <c r="I21" s="5">
        <f t="shared" si="5"/>
        <v>14.067991070807304</v>
      </c>
      <c r="J21" s="5">
        <f t="shared" si="6"/>
        <v>-6.7991070807304155E-2</v>
      </c>
      <c r="K21">
        <v>30297.645100000002</v>
      </c>
      <c r="L21" s="4">
        <f t="shared" si="7"/>
        <v>0.89655218114102897</v>
      </c>
      <c r="M21" s="7">
        <f t="shared" si="8"/>
        <v>8.4794084201150994</v>
      </c>
    </row>
    <row r="22" spans="2:13" x14ac:dyDescent="0.3">
      <c r="B22">
        <v>15</v>
      </c>
      <c r="C22" s="1">
        <v>-4.1715894917170003E-3</v>
      </c>
      <c r="D22" s="1">
        <f t="shared" si="0"/>
        <v>-0.1135147318926551</v>
      </c>
      <c r="E22" s="1">
        <f t="shared" si="1"/>
        <v>-915.55806472841289</v>
      </c>
      <c r="F22" s="1">
        <f t="shared" si="2"/>
        <v>-30490.90962527159</v>
      </c>
      <c r="G22" s="5">
        <f t="shared" si="4"/>
        <v>13.628554853007884</v>
      </c>
      <c r="H22" s="1">
        <f t="shared" si="3"/>
        <v>15</v>
      </c>
      <c r="I22" s="5">
        <f t="shared" si="5"/>
        <v>15.482789796914085</v>
      </c>
      <c r="J22" s="5">
        <f t="shared" si="6"/>
        <v>-0.4827897969140853</v>
      </c>
      <c r="K22">
        <v>30491.02346</v>
      </c>
      <c r="L22" s="4">
        <f t="shared" si="7"/>
        <v>0.90227453315456785</v>
      </c>
      <c r="M22" s="7">
        <f t="shared" si="8"/>
        <v>8.9242386695804683</v>
      </c>
    </row>
    <row r="23" spans="2:13" x14ac:dyDescent="0.3">
      <c r="B23">
        <v>16</v>
      </c>
      <c r="C23" s="1">
        <v>-3.5023363128860001E-3</v>
      </c>
      <c r="D23" s="1">
        <f t="shared" si="0"/>
        <v>-9.5303425311757728E-2</v>
      </c>
      <c r="E23" s="1">
        <f t="shared" si="1"/>
        <v>-768.67397020269561</v>
      </c>
      <c r="F23" s="1">
        <f t="shared" si="2"/>
        <v>-30637.793719797304</v>
      </c>
      <c r="G23" s="5">
        <f t="shared" si="4"/>
        <v>14.503246436065162</v>
      </c>
      <c r="H23" s="1">
        <f t="shared" si="3"/>
        <v>16</v>
      </c>
      <c r="I23" s="5">
        <f t="shared" si="5"/>
        <v>16.897446360877591</v>
      </c>
      <c r="J23" s="5">
        <f t="shared" si="6"/>
        <v>-0.89744636087759133</v>
      </c>
      <c r="K23">
        <v>30637.88276</v>
      </c>
      <c r="L23" s="4">
        <f t="shared" si="7"/>
        <v>0.90662031730053916</v>
      </c>
      <c r="M23" s="7">
        <f t="shared" si="8"/>
        <v>9.3691268643982539</v>
      </c>
    </row>
    <row r="24" spans="2:13" x14ac:dyDescent="0.3">
      <c r="B24">
        <v>17</v>
      </c>
      <c r="C24" s="1">
        <v>-2.9821417176489999E-3</v>
      </c>
      <c r="D24" s="1">
        <f t="shared" si="0"/>
        <v>-8.1148209385649955E-2</v>
      </c>
      <c r="E24" s="1">
        <f t="shared" si="1"/>
        <v>-654.50445332117272</v>
      </c>
      <c r="F24" s="1">
        <f t="shared" si="2"/>
        <v>-30751.963236678828</v>
      </c>
      <c r="G24" s="5">
        <f t="shared" si="4"/>
        <v>15.377946832659706</v>
      </c>
      <c r="H24" s="1">
        <f t="shared" si="3"/>
        <v>17</v>
      </c>
      <c r="I24" s="5">
        <f t="shared" si="5"/>
        <v>18.312003425313005</v>
      </c>
      <c r="J24" s="5">
        <f t="shared" si="6"/>
        <v>-1.3120034253130051</v>
      </c>
      <c r="K24">
        <v>30752.03412</v>
      </c>
      <c r="L24" s="4">
        <f t="shared" si="7"/>
        <v>0.9099982250702825</v>
      </c>
      <c r="M24" s="7">
        <f t="shared" si="8"/>
        <v>9.8140553643923774</v>
      </c>
    </row>
    <row r="25" spans="2:13" x14ac:dyDescent="0.3">
      <c r="B25">
        <v>18</v>
      </c>
      <c r="C25" s="1">
        <v>-2.5698064919819998E-3</v>
      </c>
      <c r="D25" s="1">
        <f t="shared" si="0"/>
        <v>-6.9927996398628109E-2</v>
      </c>
      <c r="E25" s="1">
        <f t="shared" si="1"/>
        <v>-564.00733178497649</v>
      </c>
      <c r="F25" s="1">
        <f t="shared" si="2"/>
        <v>-30842.460358215023</v>
      </c>
      <c r="G25" s="5">
        <f t="shared" si="4"/>
        <v>16.252653584285724</v>
      </c>
      <c r="H25" s="1">
        <f t="shared" si="3"/>
        <v>18</v>
      </c>
      <c r="I25" s="5">
        <f t="shared" si="5"/>
        <v>19.726488745270256</v>
      </c>
      <c r="J25" s="5">
        <f t="shared" si="6"/>
        <v>-1.726488745270256</v>
      </c>
      <c r="K25">
        <v>30842.517749999999</v>
      </c>
      <c r="L25" s="4">
        <f t="shared" si="7"/>
        <v>0.91267576966380792</v>
      </c>
      <c r="M25" s="7">
        <f t="shared" si="8"/>
        <v>10.259012361990024</v>
      </c>
    </row>
    <row r="26" spans="2:13" x14ac:dyDescent="0.3">
      <c r="B26">
        <v>19</v>
      </c>
      <c r="C26" s="1">
        <v>-2.237444092848E-3</v>
      </c>
      <c r="D26" s="1">
        <f t="shared" si="0"/>
        <v>-6.088395486390677E-2</v>
      </c>
      <c r="E26" s="1">
        <f t="shared" si="1"/>
        <v>-491.06221684885406</v>
      </c>
      <c r="F26" s="1">
        <f t="shared" si="2"/>
        <v>-30915.405473151146</v>
      </c>
      <c r="G26" s="5">
        <f t="shared" si="4"/>
        <v>17.127365034317194</v>
      </c>
      <c r="H26" s="1">
        <f t="shared" si="3"/>
        <v>19</v>
      </c>
      <c r="I26" s="5">
        <f t="shared" si="5"/>
        <v>21.140921023059374</v>
      </c>
      <c r="J26" s="5">
        <f t="shared" si="6"/>
        <v>-2.1409210230593736</v>
      </c>
      <c r="K26">
        <v>30915.45262</v>
      </c>
      <c r="L26" s="4">
        <f t="shared" si="7"/>
        <v>0.91483402046395801</v>
      </c>
      <c r="M26" s="7">
        <f t="shared" si="8"/>
        <v>10.703990502759616</v>
      </c>
    </row>
    <row r="27" spans="2:13" x14ac:dyDescent="0.3">
      <c r="B27">
        <v>20</v>
      </c>
      <c r="C27" s="1">
        <v>-1.965632276186E-3</v>
      </c>
      <c r="D27" s="1">
        <f t="shared" si="0"/>
        <v>-5.3487578601355855E-2</v>
      </c>
      <c r="E27" s="1">
        <f t="shared" si="1"/>
        <v>-431.40641866269408</v>
      </c>
      <c r="F27" s="1">
        <f t="shared" si="2"/>
        <v>-30975.061271337308</v>
      </c>
      <c r="G27" s="5">
        <f t="shared" si="4"/>
        <v>18.002080033706328</v>
      </c>
      <c r="H27" s="1">
        <f t="shared" si="3"/>
        <v>20</v>
      </c>
      <c r="I27" s="5">
        <f t="shared" si="5"/>
        <v>22.555313230737937</v>
      </c>
      <c r="J27" s="5">
        <f t="shared" si="6"/>
        <v>-2.5553132307379371</v>
      </c>
      <c r="K27">
        <v>30975.100340000001</v>
      </c>
      <c r="L27" s="4">
        <f t="shared" si="7"/>
        <v>0.91659908482092645</v>
      </c>
      <c r="M27" s="7">
        <f t="shared" si="8"/>
        <v>11.148986236720392</v>
      </c>
    </row>
    <row r="28" spans="2:13" x14ac:dyDescent="0.3">
      <c r="B28">
        <v>21</v>
      </c>
      <c r="C28" s="1">
        <v>-1.740506795671E-3</v>
      </c>
      <c r="D28" s="1">
        <f t="shared" si="0"/>
        <v>-4.7361602252626714E-2</v>
      </c>
      <c r="E28" s="1">
        <f t="shared" si="1"/>
        <v>-381.99708687905985</v>
      </c>
      <c r="F28" s="1">
        <f t="shared" si="2"/>
        <v>-31024.470603120943</v>
      </c>
      <c r="G28" s="5">
        <f t="shared" si="4"/>
        <v>18.876797764529723</v>
      </c>
      <c r="H28" s="1">
        <f t="shared" si="3"/>
        <v>21</v>
      </c>
      <c r="I28" s="5">
        <f t="shared" si="5"/>
        <v>23.969674602168638</v>
      </c>
      <c r="J28" s="5">
        <f t="shared" si="6"/>
        <v>-2.969674602168638</v>
      </c>
      <c r="K28">
        <v>31024.503550000001</v>
      </c>
      <c r="L28" s="4">
        <f t="shared" si="7"/>
        <v>0.91806099895764159</v>
      </c>
      <c r="M28" s="7">
        <f t="shared" si="8"/>
        <v>11.593991749354975</v>
      </c>
    </row>
    <row r="29" spans="2:13" x14ac:dyDescent="0.3">
      <c r="B29">
        <v>22</v>
      </c>
      <c r="C29" s="1">
        <v>-1.5519562570040001E-3</v>
      </c>
      <c r="D29" s="1">
        <f t="shared" si="0"/>
        <v>-4.2230880764451049E-2</v>
      </c>
      <c r="E29" s="1">
        <f t="shared" si="1"/>
        <v>-340.61502696443358</v>
      </c>
      <c r="F29" s="1">
        <f t="shared" si="2"/>
        <v>-31065.852663035566</v>
      </c>
      <c r="G29" s="5">
        <f t="shared" si="4"/>
        <v>19.751517631832478</v>
      </c>
      <c r="H29" s="1">
        <f t="shared" si="3"/>
        <v>22</v>
      </c>
      <c r="I29" s="5">
        <f t="shared" si="5"/>
        <v>25.384011854034114</v>
      </c>
      <c r="J29" s="5">
        <f t="shared" si="6"/>
        <v>-3.3840118540341138</v>
      </c>
      <c r="K29">
        <v>31065.880560000001</v>
      </c>
      <c r="L29" s="4">
        <f t="shared" si="7"/>
        <v>0.91928540595172159</v>
      </c>
      <c r="M29" s="7">
        <f t="shared" si="8"/>
        <v>12.039009295327391</v>
      </c>
    </row>
    <row r="30" spans="2:13" x14ac:dyDescent="0.3">
      <c r="B30">
        <v>23</v>
      </c>
      <c r="C30" s="1">
        <v>-1.3924658067299999E-3</v>
      </c>
      <c r="D30" s="1">
        <f t="shared" si="0"/>
        <v>-3.7890924558731429E-2</v>
      </c>
      <c r="E30" s="1">
        <f t="shared" si="1"/>
        <v>-305.61091922912891</v>
      </c>
      <c r="F30" s="1">
        <f t="shared" si="2"/>
        <v>-31100.856770770872</v>
      </c>
      <c r="G30" s="1"/>
      <c r="H30" s="1">
        <f t="shared" si="3"/>
        <v>23</v>
      </c>
      <c r="I30" s="1"/>
      <c r="J30" s="1"/>
    </row>
    <row r="31" spans="2:13" x14ac:dyDescent="0.3">
      <c r="B31">
        <v>24</v>
      </c>
      <c r="C31" s="1">
        <v>-1.2563561512539999E-3</v>
      </c>
      <c r="D31" s="1">
        <f t="shared" si="0"/>
        <v>-3.4187192185246976E-2</v>
      </c>
      <c r="E31" s="1">
        <f t="shared" si="1"/>
        <v>-275.73830280656563</v>
      </c>
      <c r="F31" s="1">
        <f t="shared" si="2"/>
        <v>-31130.729387193434</v>
      </c>
      <c r="G31" s="1"/>
      <c r="H31" s="1">
        <f t="shared" si="3"/>
        <v>24</v>
      </c>
      <c r="I31" s="1"/>
      <c r="J31" s="1"/>
    </row>
    <row r="32" spans="2:13" x14ac:dyDescent="0.3">
      <c r="B32">
        <v>25</v>
      </c>
      <c r="C32" s="1">
        <v>-1.139270638249E-3</v>
      </c>
      <c r="D32" s="1">
        <f t="shared" si="0"/>
        <v>-3.1001133095859907E-2</v>
      </c>
      <c r="E32" s="1">
        <f t="shared" si="1"/>
        <v>-250.04100303451429</v>
      </c>
      <c r="F32" s="1">
        <f t="shared" si="2"/>
        <v>-31156.426686965486</v>
      </c>
      <c r="G32" s="1"/>
      <c r="H32" s="1">
        <f t="shared" si="3"/>
        <v>25</v>
      </c>
      <c r="I32" s="1"/>
      <c r="J32" s="1"/>
    </row>
    <row r="33" spans="2:10" x14ac:dyDescent="0.3">
      <c r="B33">
        <v>26</v>
      </c>
      <c r="C33" s="1">
        <v>-1.03782210189E-3</v>
      </c>
      <c r="D33" s="1">
        <f t="shared" si="0"/>
        <v>-2.8240577813860121E-2</v>
      </c>
      <c r="E33" s="1">
        <f t="shared" si="1"/>
        <v>-227.77562294311261</v>
      </c>
      <c r="F33" s="1">
        <f t="shared" si="2"/>
        <v>-31178.692067056887</v>
      </c>
      <c r="G33" s="1"/>
      <c r="H33" s="1">
        <f t="shared" si="3"/>
        <v>26</v>
      </c>
      <c r="I33" s="1"/>
      <c r="J33" s="1"/>
    </row>
    <row r="34" spans="2:10" x14ac:dyDescent="0.3">
      <c r="B34">
        <v>27</v>
      </c>
      <c r="C34" s="1">
        <v>-9.4934502493299999E-4</v>
      </c>
      <c r="D34" s="1">
        <f t="shared" si="0"/>
        <v>-2.5832993920631486E-2</v>
      </c>
      <c r="E34" s="1">
        <f t="shared" si="1"/>
        <v>-208.35714911858577</v>
      </c>
      <c r="F34" s="1">
        <f t="shared" si="2"/>
        <v>-31198.110540881415</v>
      </c>
      <c r="G34" s="1"/>
      <c r="H34" s="1">
        <f t="shared" si="3"/>
        <v>27</v>
      </c>
      <c r="I34" s="1"/>
      <c r="J34" s="1"/>
    </row>
    <row r="35" spans="2:10" x14ac:dyDescent="0.3">
      <c r="B35">
        <v>28</v>
      </c>
      <c r="C35" s="1">
        <v>-8.7171859227199995E-4</v>
      </c>
      <c r="D35" s="1">
        <f t="shared" si="0"/>
        <v>-2.3720671097690008E-2</v>
      </c>
      <c r="E35" s="1">
        <f t="shared" si="1"/>
        <v>-191.32011644794704</v>
      </c>
      <c r="F35" s="1">
        <f t="shared" si="2"/>
        <v>-31215.147573552054</v>
      </c>
      <c r="G35" s="1"/>
      <c r="H35" s="1">
        <f t="shared" si="3"/>
        <v>28</v>
      </c>
      <c r="I35" s="1"/>
      <c r="J35" s="1"/>
    </row>
    <row r="36" spans="2:10" x14ac:dyDescent="0.3">
      <c r="B36">
        <v>29</v>
      </c>
      <c r="C36" s="1">
        <v>-8.0323837207200001E-4</v>
      </c>
      <c r="D36" s="1">
        <f t="shared" si="0"/>
        <v>-2.1857229392462815E-2</v>
      </c>
      <c r="E36" s="1">
        <f t="shared" si="1"/>
        <v>-176.29044538300209</v>
      </c>
      <c r="F36" s="1">
        <f t="shared" si="2"/>
        <v>-31230.177244617</v>
      </c>
      <c r="G36" s="1"/>
      <c r="H36" s="1">
        <f t="shared" si="3"/>
        <v>29</v>
      </c>
      <c r="I36" s="1"/>
      <c r="J36" s="1"/>
    </row>
    <row r="37" spans="2:10" x14ac:dyDescent="0.3">
      <c r="B37">
        <v>30</v>
      </c>
      <c r="C37" s="1">
        <v>-7.4252192959000003E-4</v>
      </c>
      <c r="D37" s="1">
        <f t="shared" si="0"/>
        <v>-2.0205050839538313E-2</v>
      </c>
      <c r="E37" s="1">
        <f t="shared" si="1"/>
        <v>-162.96472656853319</v>
      </c>
      <c r="F37" s="1">
        <f t="shared" si="2"/>
        <v>-31243.502963431467</v>
      </c>
      <c r="G37" s="1"/>
      <c r="H37" s="1">
        <f t="shared" si="3"/>
        <v>30</v>
      </c>
      <c r="I37" s="1"/>
      <c r="J37" s="1"/>
    </row>
    <row r="38" spans="2:10" x14ac:dyDescent="0.3">
      <c r="C38">
        <v>-6.8843849234699996E-4</v>
      </c>
    </row>
    <row r="39" spans="2:10" x14ac:dyDescent="0.3">
      <c r="C39">
        <v>-6.4005590877999998E-4</v>
      </c>
    </row>
    <row r="40" spans="2:10" x14ac:dyDescent="0.3">
      <c r="C40">
        <v>-5.9660020601399999E-4</v>
      </c>
    </row>
    <row r="41" spans="2:10" x14ac:dyDescent="0.3">
      <c r="C41">
        <v>-5.5742443892700005E-4</v>
      </c>
    </row>
    <row r="42" spans="2:10" x14ac:dyDescent="0.3">
      <c r="C42">
        <v>-5.2198446858499998E-4</v>
      </c>
    </row>
    <row r="43" spans="2:10" x14ac:dyDescent="0.3">
      <c r="C43">
        <v>-4.8981996276600001E-4</v>
      </c>
    </row>
    <row r="44" spans="2:10" x14ac:dyDescent="0.3">
      <c r="C44">
        <v>-4.60539370377E-4</v>
      </c>
    </row>
    <row r="45" spans="2:10" x14ac:dyDescent="0.3">
      <c r="C45">
        <v>-4.3380794744300001E-4</v>
      </c>
    </row>
    <row r="46" spans="2:10" x14ac:dyDescent="0.3">
      <c r="C46">
        <v>-4.0933814638900002E-4</v>
      </c>
    </row>
    <row r="47" spans="2:10" x14ac:dyDescent="0.3">
      <c r="C47">
        <v>-3.8688185016800002E-4</v>
      </c>
    </row>
    <row r="48" spans="2:10" x14ac:dyDescent="0.3">
      <c r="C48">
        <v>-3.6622405734100001E-4</v>
      </c>
    </row>
    <row r="49" spans="3:3" x14ac:dyDescent="0.3">
      <c r="C49">
        <v>-3.4717771634599999E-4</v>
      </c>
    </row>
    <row r="50" spans="3:3" x14ac:dyDescent="0.3">
      <c r="C50">
        <v>-3.2957947602200001E-4</v>
      </c>
    </row>
    <row r="51" spans="3:3" x14ac:dyDescent="0.3">
      <c r="C51">
        <v>-3.1328617124599999E-4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A403-1EEB-4D5D-9A6B-A0B5CBC99078}">
  <dimension ref="B1:I232"/>
  <sheetViews>
    <sheetView workbookViewId="0">
      <selection activeCell="F8" sqref="F8"/>
    </sheetView>
  </sheetViews>
  <sheetFormatPr defaultRowHeight="14" x14ac:dyDescent="0.3"/>
  <cols>
    <col min="2" max="2" width="11" customWidth="1"/>
    <col min="3" max="4" width="33.4140625" customWidth="1"/>
    <col min="5" max="5" width="19.25" customWidth="1"/>
    <col min="6" max="6" width="27.33203125" customWidth="1"/>
    <col min="7" max="7" width="18.75" customWidth="1"/>
  </cols>
  <sheetData>
    <row r="1" spans="2:9" x14ac:dyDescent="0.3">
      <c r="D1" t="s">
        <v>35</v>
      </c>
    </row>
    <row r="2" spans="2:9" x14ac:dyDescent="0.3">
      <c r="B2" s="8" t="s">
        <v>8</v>
      </c>
      <c r="C2" s="8" t="s">
        <v>31</v>
      </c>
      <c r="D2" s="8" t="s">
        <v>34</v>
      </c>
      <c r="E2" s="8" t="s">
        <v>32</v>
      </c>
      <c r="F2" s="8" t="s">
        <v>33</v>
      </c>
      <c r="G2" s="8" t="s">
        <v>0</v>
      </c>
    </row>
    <row r="3" spans="2:9" x14ac:dyDescent="0.3">
      <c r="B3">
        <v>1</v>
      </c>
      <c r="C3" s="8">
        <v>-0.5</v>
      </c>
      <c r="D3" s="8">
        <v>-0.5</v>
      </c>
      <c r="E3" s="9">
        <f>-1/B3^2*0.5</f>
        <v>-0.5</v>
      </c>
      <c r="F3" s="8">
        <f>E3-C3</f>
        <v>0</v>
      </c>
      <c r="G3">
        <f>F3/E3</f>
        <v>0</v>
      </c>
      <c r="I3" t="s">
        <v>49</v>
      </c>
    </row>
    <row r="4" spans="2:9" x14ac:dyDescent="0.3">
      <c r="B4">
        <v>2</v>
      </c>
      <c r="C4" s="8">
        <v>-0.125</v>
      </c>
      <c r="D4" s="8">
        <v>-0.125</v>
      </c>
      <c r="E4" s="9">
        <f t="shared" ref="E4:E67" si="0">-1/B4^2*0.5</f>
        <v>-0.125</v>
      </c>
      <c r="F4" s="8">
        <f t="shared" ref="F4:F37" si="1">E4-C4</f>
        <v>0</v>
      </c>
      <c r="G4">
        <f t="shared" ref="G4:G37" si="2">F4/E4</f>
        <v>0</v>
      </c>
      <c r="I4" t="s">
        <v>50</v>
      </c>
    </row>
    <row r="5" spans="2:9" x14ac:dyDescent="0.3">
      <c r="B5">
        <v>3</v>
      </c>
      <c r="C5" s="8">
        <v>-5.5555555555555997E-2</v>
      </c>
      <c r="D5" s="8">
        <v>-5.5555555555555997E-2</v>
      </c>
      <c r="E5" s="9">
        <f t="shared" si="0"/>
        <v>-5.5555555555555552E-2</v>
      </c>
      <c r="F5" s="8">
        <f t="shared" si="1"/>
        <v>4.4408920985006262E-16</v>
      </c>
      <c r="G5">
        <f t="shared" si="2"/>
        <v>-7.9936057773011271E-15</v>
      </c>
      <c r="I5" t="s">
        <v>51</v>
      </c>
    </row>
    <row r="6" spans="2:9" x14ac:dyDescent="0.3">
      <c r="B6">
        <v>4</v>
      </c>
      <c r="C6" s="8">
        <v>-3.125E-2</v>
      </c>
      <c r="D6" s="8">
        <v>-3.125E-2</v>
      </c>
      <c r="E6" s="9">
        <f t="shared" si="0"/>
        <v>-3.125E-2</v>
      </c>
      <c r="F6" s="8">
        <f t="shared" si="1"/>
        <v>0</v>
      </c>
      <c r="G6">
        <f t="shared" si="2"/>
        <v>0</v>
      </c>
    </row>
    <row r="7" spans="2:9" x14ac:dyDescent="0.3">
      <c r="B7">
        <v>5</v>
      </c>
      <c r="C7" s="8">
        <v>-0.02</v>
      </c>
      <c r="D7" s="8">
        <v>-0.02</v>
      </c>
      <c r="E7" s="9">
        <f t="shared" si="0"/>
        <v>-0.02</v>
      </c>
      <c r="F7" s="8">
        <f t="shared" si="1"/>
        <v>0</v>
      </c>
      <c r="G7">
        <f t="shared" si="2"/>
        <v>0</v>
      </c>
    </row>
    <row r="8" spans="2:9" x14ac:dyDescent="0.3">
      <c r="B8">
        <v>6</v>
      </c>
      <c r="C8" s="8">
        <v>-1.3888888888888999E-2</v>
      </c>
      <c r="D8" s="8">
        <v>-1.3888888888888999E-2</v>
      </c>
      <c r="E8" s="9">
        <f t="shared" si="0"/>
        <v>-1.3888888888888888E-2</v>
      </c>
      <c r="F8" s="8">
        <f t="shared" si="1"/>
        <v>1.1102230246251565E-16</v>
      </c>
      <c r="G8">
        <f t="shared" si="2"/>
        <v>-7.9936057773011271E-15</v>
      </c>
    </row>
    <row r="9" spans="2:9" x14ac:dyDescent="0.3">
      <c r="B9">
        <v>7</v>
      </c>
      <c r="C9" s="8">
        <v>-1.0204081632653E-2</v>
      </c>
      <c r="D9" s="8">
        <v>-1.0204081632653E-2</v>
      </c>
      <c r="E9" s="9">
        <f t="shared" si="0"/>
        <v>-1.020408163265306E-2</v>
      </c>
      <c r="F9" s="8">
        <f t="shared" si="1"/>
        <v>-6.0715321659188248E-17</v>
      </c>
      <c r="G9">
        <f t="shared" si="2"/>
        <v>5.9501015226004491E-15</v>
      </c>
    </row>
    <row r="10" spans="2:9" x14ac:dyDescent="0.3">
      <c r="B10">
        <v>8</v>
      </c>
      <c r="C10" s="8">
        <v>-7.8125E-3</v>
      </c>
      <c r="D10" s="8">
        <v>-7.8125E-3</v>
      </c>
      <c r="E10" s="9">
        <f t="shared" si="0"/>
        <v>-7.8125E-3</v>
      </c>
      <c r="F10" s="8">
        <f t="shared" si="1"/>
        <v>0</v>
      </c>
      <c r="G10">
        <f t="shared" si="2"/>
        <v>0</v>
      </c>
    </row>
    <row r="11" spans="2:9" x14ac:dyDescent="0.3">
      <c r="B11">
        <v>9</v>
      </c>
      <c r="C11" s="8">
        <v>-6.1728395061729996E-3</v>
      </c>
      <c r="D11" s="8">
        <v>-6.1728395061729996E-3</v>
      </c>
      <c r="E11" s="9">
        <f t="shared" si="0"/>
        <v>-6.1728395061728392E-3</v>
      </c>
      <c r="F11" s="8">
        <f t="shared" si="1"/>
        <v>1.6046192152785466E-16</v>
      </c>
      <c r="G11">
        <f t="shared" si="2"/>
        <v>-2.5994831287512454E-14</v>
      </c>
    </row>
    <row r="12" spans="2:9" x14ac:dyDescent="0.3">
      <c r="B12">
        <v>10</v>
      </c>
      <c r="C12" s="8">
        <v>-5.0000000000000001E-3</v>
      </c>
      <c r="D12" s="8">
        <v>-5.0000000000000001E-3</v>
      </c>
      <c r="E12" s="9">
        <f t="shared" si="0"/>
        <v>-5.0000000000000001E-3</v>
      </c>
      <c r="F12" s="8">
        <f t="shared" si="1"/>
        <v>0</v>
      </c>
      <c r="G12">
        <f t="shared" si="2"/>
        <v>0</v>
      </c>
    </row>
    <row r="13" spans="2:9" x14ac:dyDescent="0.3">
      <c r="B13">
        <v>11</v>
      </c>
      <c r="C13" s="8">
        <v>-4.1322314049589996E-3</v>
      </c>
      <c r="D13" s="8">
        <v>-4.1322314049589996E-3</v>
      </c>
      <c r="E13" s="9">
        <f t="shared" si="0"/>
        <v>-4.1322314049586778E-3</v>
      </c>
      <c r="F13" s="8">
        <f t="shared" si="1"/>
        <v>3.2179120479369772E-16</v>
      </c>
      <c r="G13">
        <f t="shared" si="2"/>
        <v>-7.7873471560074847E-14</v>
      </c>
    </row>
    <row r="14" spans="2:9" x14ac:dyDescent="0.3">
      <c r="B14">
        <v>12</v>
      </c>
      <c r="C14" s="8">
        <v>-3.472222222222E-3</v>
      </c>
      <c r="D14" s="8">
        <v>-3.472222222222E-3</v>
      </c>
      <c r="E14" s="9">
        <f t="shared" si="0"/>
        <v>-3.472222222222222E-3</v>
      </c>
      <c r="F14" s="8">
        <f t="shared" si="1"/>
        <v>-2.2204460492503131E-16</v>
      </c>
      <c r="G14">
        <f t="shared" si="2"/>
        <v>6.3948846218409017E-14</v>
      </c>
    </row>
    <row r="15" spans="2:9" x14ac:dyDescent="0.3">
      <c r="B15">
        <v>13</v>
      </c>
      <c r="C15" s="8">
        <v>-2.9585798816569998E-3</v>
      </c>
      <c r="D15" s="8">
        <v>-2.9585798816569998E-3</v>
      </c>
      <c r="E15" s="9">
        <f t="shared" si="0"/>
        <v>-2.9585798816568047E-3</v>
      </c>
      <c r="F15" s="8">
        <f t="shared" si="1"/>
        <v>1.951563910473908E-16</v>
      </c>
      <c r="G15">
        <f t="shared" si="2"/>
        <v>-6.596286017401809E-14</v>
      </c>
    </row>
    <row r="16" spans="2:9" x14ac:dyDescent="0.3">
      <c r="B16">
        <v>14</v>
      </c>
      <c r="C16" s="8">
        <v>-2.5510204081630001E-3</v>
      </c>
      <c r="D16" s="8">
        <v>-2.5510204081630001E-3</v>
      </c>
      <c r="E16" s="9">
        <f t="shared" si="0"/>
        <v>-2.5510204081632651E-3</v>
      </c>
      <c r="F16" s="8">
        <f t="shared" si="1"/>
        <v>-2.6497901095545728E-16</v>
      </c>
      <c r="G16">
        <f t="shared" si="2"/>
        <v>1.0387177229453927E-13</v>
      </c>
    </row>
    <row r="17" spans="2:7" x14ac:dyDescent="0.3">
      <c r="B17">
        <v>15</v>
      </c>
      <c r="C17" s="8">
        <v>-2.2222222222220002E-3</v>
      </c>
      <c r="D17" s="8">
        <v>-2.2222222222220002E-3</v>
      </c>
      <c r="E17" s="9">
        <f t="shared" si="0"/>
        <v>-2.2222222222222222E-3</v>
      </c>
      <c r="F17" s="8">
        <f t="shared" si="1"/>
        <v>-2.2204460492503131E-16</v>
      </c>
      <c r="G17">
        <f t="shared" si="2"/>
        <v>9.9920072216264089E-14</v>
      </c>
    </row>
    <row r="18" spans="2:7" x14ac:dyDescent="0.3">
      <c r="B18">
        <v>16</v>
      </c>
      <c r="C18" s="8">
        <v>-1.953125E-3</v>
      </c>
      <c r="D18" s="8">
        <v>-1.953125E-3</v>
      </c>
      <c r="E18" s="9">
        <f t="shared" si="0"/>
        <v>-1.953125E-3</v>
      </c>
      <c r="F18" s="8">
        <f t="shared" si="1"/>
        <v>0</v>
      </c>
      <c r="G18">
        <f t="shared" si="2"/>
        <v>0</v>
      </c>
    </row>
    <row r="19" spans="2:7" x14ac:dyDescent="0.3">
      <c r="B19">
        <v>17</v>
      </c>
      <c r="C19" s="8">
        <v>-1.7301038062279999E-3</v>
      </c>
      <c r="D19" s="8">
        <v>-1.7301038062279999E-3</v>
      </c>
      <c r="E19" s="9">
        <f t="shared" si="0"/>
        <v>-1.7301038062283738E-3</v>
      </c>
      <c r="F19" s="8">
        <f t="shared" si="1"/>
        <v>-3.7383290907300193E-16</v>
      </c>
      <c r="G19">
        <f t="shared" si="2"/>
        <v>2.1607542144419511E-13</v>
      </c>
    </row>
    <row r="20" spans="2:7" x14ac:dyDescent="0.3">
      <c r="B20">
        <v>18</v>
      </c>
      <c r="C20" s="8">
        <v>-1.5432098765430001E-3</v>
      </c>
      <c r="D20" s="8">
        <v>-1.5432098765430001E-3</v>
      </c>
      <c r="E20" s="9">
        <f t="shared" si="0"/>
        <v>-1.5432098765432098E-3</v>
      </c>
      <c r="F20" s="8">
        <f t="shared" si="1"/>
        <v>-2.0968470015869656E-16</v>
      </c>
      <c r="G20">
        <f t="shared" si="2"/>
        <v>1.3587568570283537E-13</v>
      </c>
    </row>
    <row r="21" spans="2:7" x14ac:dyDescent="0.3">
      <c r="B21">
        <v>19</v>
      </c>
      <c r="C21" s="8">
        <v>-1.3850415512469999E-3</v>
      </c>
      <c r="D21" s="8">
        <v>-1.3850415512469999E-3</v>
      </c>
      <c r="E21" s="9">
        <f t="shared" si="0"/>
        <v>-1.3850415512465374E-3</v>
      </c>
      <c r="F21" s="8">
        <f t="shared" si="1"/>
        <v>4.6252064678231619E-16</v>
      </c>
      <c r="G21">
        <f t="shared" si="2"/>
        <v>-3.3393990697683229E-13</v>
      </c>
    </row>
    <row r="22" spans="2:7" x14ac:dyDescent="0.3">
      <c r="B22">
        <v>20</v>
      </c>
      <c r="C22" s="8">
        <v>-1.25E-3</v>
      </c>
      <c r="D22" s="8">
        <v>-1.25E-3</v>
      </c>
      <c r="E22" s="9">
        <f t="shared" si="0"/>
        <v>-1.25E-3</v>
      </c>
      <c r="F22" s="8">
        <f t="shared" si="1"/>
        <v>0</v>
      </c>
      <c r="G22">
        <f t="shared" si="2"/>
        <v>0</v>
      </c>
    </row>
    <row r="23" spans="2:7" x14ac:dyDescent="0.3">
      <c r="B23">
        <v>21</v>
      </c>
      <c r="C23" s="8">
        <v>-1.133786848073E-3</v>
      </c>
      <c r="D23" s="8">
        <v>-1.133786848073E-3</v>
      </c>
      <c r="E23" s="9">
        <f t="shared" si="0"/>
        <v>-1.1337868480725624E-3</v>
      </c>
      <c r="F23" s="8">
        <f t="shared" si="1"/>
        <v>4.3758399681514959E-16</v>
      </c>
      <c r="G23">
        <f t="shared" si="2"/>
        <v>-3.8594908519096194E-13</v>
      </c>
    </row>
    <row r="24" spans="2:7" x14ac:dyDescent="0.3">
      <c r="B24">
        <v>22</v>
      </c>
      <c r="C24" s="8">
        <v>-1.0330578512399999E-3</v>
      </c>
      <c r="D24" s="8">
        <v>-1.0330578512399999E-3</v>
      </c>
      <c r="E24" s="9">
        <f t="shared" si="0"/>
        <v>-1.0330578512396695E-3</v>
      </c>
      <c r="F24" s="8">
        <f t="shared" si="1"/>
        <v>3.3046482217358175E-16</v>
      </c>
      <c r="G24">
        <f t="shared" si="2"/>
        <v>-3.1988994786402714E-13</v>
      </c>
    </row>
    <row r="25" spans="2:7" x14ac:dyDescent="0.3">
      <c r="B25">
        <v>23</v>
      </c>
      <c r="C25" s="8">
        <v>-9.4517958412100003E-4</v>
      </c>
      <c r="D25" s="8">
        <v>-9.4517958412100003E-4</v>
      </c>
      <c r="E25" s="9">
        <f t="shared" si="0"/>
        <v>-9.4517958412098301E-4</v>
      </c>
      <c r="F25" s="8">
        <f t="shared" si="1"/>
        <v>1.702197410802242E-17</v>
      </c>
      <c r="G25">
        <f t="shared" si="2"/>
        <v>-1.800924860628772E-14</v>
      </c>
    </row>
    <row r="26" spans="2:7" x14ac:dyDescent="0.3">
      <c r="B26">
        <v>24</v>
      </c>
      <c r="C26" s="8">
        <v>-8.6805555555600003E-4</v>
      </c>
      <c r="D26" s="8">
        <v>-8.6805555555600003E-4</v>
      </c>
      <c r="E26" s="9">
        <f t="shared" si="0"/>
        <v>-8.6805555555555551E-4</v>
      </c>
      <c r="F26" s="8">
        <f t="shared" si="1"/>
        <v>4.4452289071905682E-16</v>
      </c>
      <c r="G26">
        <f t="shared" si="2"/>
        <v>-5.1209037010835345E-13</v>
      </c>
    </row>
    <row r="27" spans="2:7" x14ac:dyDescent="0.3">
      <c r="B27">
        <v>25</v>
      </c>
      <c r="C27" s="8">
        <v>-8.0000000000000004E-4</v>
      </c>
      <c r="D27" s="8">
        <v>-8.0000000000000004E-4</v>
      </c>
      <c r="E27" s="9">
        <f t="shared" si="0"/>
        <v>-8.0000000000000004E-4</v>
      </c>
      <c r="F27" s="8">
        <f t="shared" si="1"/>
        <v>0</v>
      </c>
      <c r="G27">
        <f t="shared" si="2"/>
        <v>0</v>
      </c>
    </row>
    <row r="28" spans="2:7" x14ac:dyDescent="0.3">
      <c r="B28">
        <v>26</v>
      </c>
      <c r="C28" s="8">
        <v>-7.3964497041400005E-4</v>
      </c>
      <c r="D28" s="8">
        <v>-7.3964497041400005E-4</v>
      </c>
      <c r="E28" s="9">
        <f t="shared" si="0"/>
        <v>-7.3964497041420117E-4</v>
      </c>
      <c r="F28" s="8">
        <f t="shared" si="1"/>
        <v>-2.0111950299606107E-16</v>
      </c>
      <c r="G28">
        <f t="shared" si="2"/>
        <v>2.7191356805067457E-13</v>
      </c>
    </row>
    <row r="29" spans="2:7" x14ac:dyDescent="0.3">
      <c r="B29">
        <v>27</v>
      </c>
      <c r="C29" s="8">
        <v>-6.8587105624100004E-4</v>
      </c>
      <c r="D29" s="8">
        <v>-6.8587105624100004E-4</v>
      </c>
      <c r="E29" s="9">
        <f t="shared" si="0"/>
        <v>-6.8587105624142656E-4</v>
      </c>
      <c r="F29" s="8">
        <f t="shared" si="1"/>
        <v>-4.2652513465579744E-16</v>
      </c>
      <c r="G29">
        <f t="shared" si="2"/>
        <v>6.2187364632815267E-13</v>
      </c>
    </row>
    <row r="30" spans="2:7" x14ac:dyDescent="0.3">
      <c r="B30">
        <v>28</v>
      </c>
      <c r="C30" s="8">
        <v>-6.3775510204100005E-4</v>
      </c>
      <c r="D30" s="8">
        <v>-6.3775510204100005E-4</v>
      </c>
      <c r="E30" s="9">
        <f t="shared" si="0"/>
        <v>-6.3775510204081628E-4</v>
      </c>
      <c r="F30" s="8">
        <f t="shared" si="1"/>
        <v>1.83772268236293E-16</v>
      </c>
      <c r="G30">
        <f t="shared" si="2"/>
        <v>-2.8815491659450743E-13</v>
      </c>
    </row>
    <row r="31" spans="2:7" x14ac:dyDescent="0.3">
      <c r="B31">
        <v>29</v>
      </c>
      <c r="C31" s="8">
        <v>-5.9453032104600002E-4</v>
      </c>
      <c r="D31" s="8">
        <v>-5.9453032104600002E-4</v>
      </c>
      <c r="E31" s="9">
        <f t="shared" si="0"/>
        <v>-5.9453032104637331E-4</v>
      </c>
      <c r="F31" s="8">
        <f t="shared" si="1"/>
        <v>-3.7329080798675918E-16</v>
      </c>
      <c r="G31">
        <f t="shared" si="2"/>
        <v>6.2787513903372904E-13</v>
      </c>
    </row>
    <row r="32" spans="2:7" x14ac:dyDescent="0.3">
      <c r="B32">
        <v>30</v>
      </c>
      <c r="C32" s="8">
        <v>-5.5555555555599997E-4</v>
      </c>
      <c r="D32" s="8">
        <v>-5.5555555555599997E-4</v>
      </c>
      <c r="E32" s="9">
        <f t="shared" si="0"/>
        <v>-5.5555555555555556E-4</v>
      </c>
      <c r="F32" s="8">
        <f t="shared" si="1"/>
        <v>4.4441447050180827E-16</v>
      </c>
      <c r="G32">
        <f t="shared" si="2"/>
        <v>-7.9994604690325488E-13</v>
      </c>
    </row>
    <row r="33" spans="2:7" x14ac:dyDescent="0.3">
      <c r="B33">
        <v>31</v>
      </c>
      <c r="C33" s="8">
        <v>-5.2029136316299998E-4</v>
      </c>
      <c r="D33" s="8">
        <v>-5.2029136316299998E-4</v>
      </c>
      <c r="E33" s="9">
        <f t="shared" si="0"/>
        <v>-5.2029136316337154E-4</v>
      </c>
      <c r="F33" s="8">
        <f t="shared" si="1"/>
        <v>-3.7155608451078237E-16</v>
      </c>
      <c r="G33">
        <f t="shared" si="2"/>
        <v>7.1413079442972361E-13</v>
      </c>
    </row>
    <row r="34" spans="2:7" x14ac:dyDescent="0.3">
      <c r="B34">
        <v>32</v>
      </c>
      <c r="C34" s="8">
        <v>-4.8828125E-4</v>
      </c>
      <c r="D34" s="8">
        <v>-4.8828125E-4</v>
      </c>
      <c r="E34" s="9">
        <f t="shared" si="0"/>
        <v>-4.8828125E-4</v>
      </c>
      <c r="F34" s="8">
        <f t="shared" si="1"/>
        <v>0</v>
      </c>
      <c r="G34">
        <f t="shared" si="2"/>
        <v>0</v>
      </c>
    </row>
    <row r="35" spans="2:7" x14ac:dyDescent="0.3">
      <c r="B35">
        <v>33</v>
      </c>
      <c r="C35" s="8">
        <v>-4.5913682277299998E-4</v>
      </c>
      <c r="D35" s="8">
        <v>-4.5913682277299998E-4</v>
      </c>
      <c r="E35" s="9">
        <f t="shared" si="0"/>
        <v>-4.591368227731864E-4</v>
      </c>
      <c r="F35" s="8">
        <f t="shared" si="1"/>
        <v>-1.8642856355888249E-16</v>
      </c>
      <c r="G35">
        <f t="shared" si="2"/>
        <v>4.0604141143124606E-13</v>
      </c>
    </row>
    <row r="36" spans="2:7" x14ac:dyDescent="0.3">
      <c r="B36">
        <v>34</v>
      </c>
      <c r="C36" s="8">
        <v>-4.3252595155699998E-4</v>
      </c>
      <c r="D36" s="8">
        <v>-4.3252595155699998E-4</v>
      </c>
      <c r="E36" s="9">
        <f t="shared" si="0"/>
        <v>-4.3252595155709344E-4</v>
      </c>
      <c r="F36" s="8">
        <f t="shared" si="1"/>
        <v>-9.3458227268250482E-17</v>
      </c>
      <c r="G36">
        <f t="shared" si="2"/>
        <v>2.1607542144419511E-13</v>
      </c>
    </row>
    <row r="37" spans="2:7" x14ac:dyDescent="0.3">
      <c r="B37">
        <v>35</v>
      </c>
      <c r="C37" s="8">
        <v>-4.08163265306E-4</v>
      </c>
      <c r="D37" s="8">
        <v>-4.08163265306E-4</v>
      </c>
      <c r="E37" s="9">
        <f t="shared" si="0"/>
        <v>-4.0816326530612246E-4</v>
      </c>
      <c r="F37" s="8">
        <f t="shared" si="1"/>
        <v>-1.2246063538223773E-16</v>
      </c>
      <c r="G37">
        <f t="shared" si="2"/>
        <v>3.0002855668648243E-13</v>
      </c>
    </row>
    <row r="38" spans="2:7" x14ac:dyDescent="0.3">
      <c r="B38">
        <v>36</v>
      </c>
      <c r="C38" s="8"/>
      <c r="D38" s="8"/>
      <c r="E38" s="9">
        <f t="shared" si="0"/>
        <v>-3.8580246913580245E-4</v>
      </c>
      <c r="F38" s="8"/>
    </row>
    <row r="39" spans="2:7" x14ac:dyDescent="0.3">
      <c r="B39">
        <v>37</v>
      </c>
      <c r="C39" s="8"/>
      <c r="D39" s="8"/>
      <c r="E39" s="9">
        <f t="shared" si="0"/>
        <v>-3.652300949598247E-4</v>
      </c>
      <c r="F39" s="8"/>
    </row>
    <row r="40" spans="2:7" x14ac:dyDescent="0.3">
      <c r="B40">
        <v>38</v>
      </c>
      <c r="C40" s="8"/>
      <c r="D40" s="8"/>
      <c r="E40" s="9">
        <f t="shared" si="0"/>
        <v>-3.4626038781163435E-4</v>
      </c>
      <c r="F40" s="8"/>
    </row>
    <row r="41" spans="2:7" x14ac:dyDescent="0.3">
      <c r="B41">
        <v>39</v>
      </c>
      <c r="C41" s="8"/>
      <c r="D41" s="8"/>
      <c r="E41" s="9">
        <f t="shared" si="0"/>
        <v>-3.2873109796186721E-4</v>
      </c>
      <c r="F41" s="8"/>
    </row>
    <row r="42" spans="2:7" x14ac:dyDescent="0.3">
      <c r="B42">
        <v>40</v>
      </c>
      <c r="C42" s="8"/>
      <c r="D42" s="8"/>
      <c r="E42" s="9">
        <f t="shared" si="0"/>
        <v>-3.1250000000000001E-4</v>
      </c>
      <c r="F42" s="8"/>
    </row>
    <row r="43" spans="2:7" x14ac:dyDescent="0.3">
      <c r="B43">
        <v>41</v>
      </c>
      <c r="C43" s="8"/>
      <c r="D43" s="8"/>
      <c r="E43" s="9">
        <f t="shared" si="0"/>
        <v>-2.9744199881023202E-4</v>
      </c>
      <c r="F43" s="8"/>
    </row>
    <row r="44" spans="2:7" x14ac:dyDescent="0.3">
      <c r="B44">
        <v>42</v>
      </c>
      <c r="C44" s="8"/>
      <c r="D44" s="8"/>
      <c r="E44" s="9">
        <f t="shared" si="0"/>
        <v>-2.834467120181406E-4</v>
      </c>
      <c r="F44" s="8"/>
    </row>
    <row r="45" spans="2:7" x14ac:dyDescent="0.3">
      <c r="B45">
        <v>43</v>
      </c>
      <c r="C45" s="8"/>
      <c r="D45" s="8"/>
      <c r="E45" s="9">
        <f t="shared" si="0"/>
        <v>-2.7041644131963225E-4</v>
      </c>
      <c r="F45" s="8"/>
    </row>
    <row r="46" spans="2:7" x14ac:dyDescent="0.3">
      <c r="B46">
        <v>44</v>
      </c>
      <c r="C46" s="8"/>
      <c r="D46" s="8"/>
      <c r="E46" s="9">
        <f t="shared" si="0"/>
        <v>-2.5826446280991736E-4</v>
      </c>
      <c r="F46" s="8"/>
    </row>
    <row r="47" spans="2:7" x14ac:dyDescent="0.3">
      <c r="B47">
        <v>45</v>
      </c>
      <c r="C47" s="8"/>
      <c r="D47" s="8"/>
      <c r="E47" s="9">
        <f t="shared" si="0"/>
        <v>-2.4691358024691359E-4</v>
      </c>
      <c r="F47" s="8"/>
    </row>
    <row r="48" spans="2:7" x14ac:dyDescent="0.3">
      <c r="B48">
        <v>46</v>
      </c>
      <c r="C48" s="8"/>
      <c r="D48" s="8"/>
      <c r="E48" s="9">
        <f t="shared" si="0"/>
        <v>-2.3629489603024575E-4</v>
      </c>
      <c r="F48" s="8"/>
    </row>
    <row r="49" spans="2:6" x14ac:dyDescent="0.3">
      <c r="B49">
        <v>47</v>
      </c>
      <c r="C49" s="8"/>
      <c r="D49" s="8"/>
      <c r="E49" s="9">
        <f t="shared" si="0"/>
        <v>-2.2634676324128565E-4</v>
      </c>
      <c r="F49" s="8"/>
    </row>
    <row r="50" spans="2:6" x14ac:dyDescent="0.3">
      <c r="B50">
        <v>48</v>
      </c>
      <c r="C50" s="8"/>
      <c r="D50" s="8"/>
      <c r="E50" s="9">
        <f t="shared" si="0"/>
        <v>-2.1701388888888888E-4</v>
      </c>
      <c r="F50" s="8"/>
    </row>
    <row r="51" spans="2:6" x14ac:dyDescent="0.3">
      <c r="B51">
        <v>49</v>
      </c>
      <c r="C51" s="8"/>
      <c r="D51" s="8"/>
      <c r="E51" s="9">
        <f t="shared" si="0"/>
        <v>-2.0824656393169514E-4</v>
      </c>
      <c r="F51" s="8"/>
    </row>
    <row r="52" spans="2:6" x14ac:dyDescent="0.3">
      <c r="B52">
        <v>50</v>
      </c>
      <c r="C52" s="8"/>
      <c r="D52" s="8"/>
      <c r="E52" s="9">
        <f t="shared" si="0"/>
        <v>-2.0000000000000001E-4</v>
      </c>
      <c r="F52" s="8"/>
    </row>
    <row r="53" spans="2:6" x14ac:dyDescent="0.3">
      <c r="B53">
        <v>51</v>
      </c>
      <c r="C53" s="8"/>
      <c r="D53" s="8"/>
      <c r="E53" s="9">
        <f t="shared" si="0"/>
        <v>-1.9223375624759708E-4</v>
      </c>
      <c r="F53" s="8"/>
    </row>
    <row r="54" spans="2:6" x14ac:dyDescent="0.3">
      <c r="B54">
        <v>52</v>
      </c>
      <c r="C54" s="8"/>
      <c r="D54" s="8"/>
      <c r="E54" s="9">
        <f t="shared" si="0"/>
        <v>-1.8491124260355029E-4</v>
      </c>
      <c r="F54" s="8"/>
    </row>
    <row r="55" spans="2:6" x14ac:dyDescent="0.3">
      <c r="B55">
        <v>53</v>
      </c>
      <c r="C55" s="8"/>
      <c r="D55" s="8"/>
      <c r="E55" s="9">
        <f t="shared" si="0"/>
        <v>-1.77999288002848E-4</v>
      </c>
      <c r="F55" s="8"/>
    </row>
    <row r="56" spans="2:6" x14ac:dyDescent="0.3">
      <c r="B56">
        <v>54</v>
      </c>
      <c r="C56" s="8"/>
      <c r="D56" s="8"/>
      <c r="E56" s="9">
        <f t="shared" si="0"/>
        <v>-1.7146776406035664E-4</v>
      </c>
      <c r="F56" s="8"/>
    </row>
    <row r="57" spans="2:6" x14ac:dyDescent="0.3">
      <c r="B57">
        <v>55</v>
      </c>
      <c r="C57" s="8"/>
      <c r="D57" s="8"/>
      <c r="E57" s="9">
        <f t="shared" si="0"/>
        <v>-1.6528925619834712E-4</v>
      </c>
      <c r="F57" s="8"/>
    </row>
    <row r="58" spans="2:6" x14ac:dyDescent="0.3">
      <c r="B58">
        <v>56</v>
      </c>
      <c r="C58" s="8"/>
      <c r="D58" s="8"/>
      <c r="E58" s="9">
        <f t="shared" si="0"/>
        <v>-1.5943877551020407E-4</v>
      </c>
      <c r="F58" s="8"/>
    </row>
    <row r="59" spans="2:6" x14ac:dyDescent="0.3">
      <c r="B59">
        <v>57</v>
      </c>
      <c r="C59" s="8"/>
      <c r="D59" s="8"/>
      <c r="E59" s="9">
        <f t="shared" si="0"/>
        <v>-1.538935056940597E-4</v>
      </c>
      <c r="F59" s="8"/>
    </row>
    <row r="60" spans="2:6" x14ac:dyDescent="0.3">
      <c r="B60">
        <v>58</v>
      </c>
      <c r="C60" s="8"/>
      <c r="D60" s="8"/>
      <c r="E60" s="9">
        <f t="shared" si="0"/>
        <v>-1.4863258026159333E-4</v>
      </c>
      <c r="F60" s="8"/>
    </row>
    <row r="61" spans="2:6" x14ac:dyDescent="0.3">
      <c r="B61">
        <v>59</v>
      </c>
      <c r="C61" s="8"/>
      <c r="D61" s="8"/>
      <c r="E61" s="9">
        <f t="shared" si="0"/>
        <v>-1.4363688595231256E-4</v>
      </c>
      <c r="F61" s="8"/>
    </row>
    <row r="62" spans="2:6" x14ac:dyDescent="0.3">
      <c r="B62">
        <v>60</v>
      </c>
      <c r="C62" s="8"/>
      <c r="D62" s="8"/>
      <c r="E62" s="9">
        <f t="shared" si="0"/>
        <v>-1.3888888888888889E-4</v>
      </c>
      <c r="F62" s="8"/>
    </row>
    <row r="63" spans="2:6" x14ac:dyDescent="0.3">
      <c r="B63">
        <v>61</v>
      </c>
      <c r="C63" s="8"/>
      <c r="D63" s="8"/>
      <c r="E63" s="9">
        <f t="shared" si="0"/>
        <v>-1.3437248051599031E-4</v>
      </c>
      <c r="F63" s="8"/>
    </row>
    <row r="64" spans="2:6" x14ac:dyDescent="0.3">
      <c r="B64">
        <v>62</v>
      </c>
      <c r="C64" s="8"/>
      <c r="D64" s="8"/>
      <c r="E64" s="9">
        <f t="shared" si="0"/>
        <v>-1.3007284079084288E-4</v>
      </c>
      <c r="F64" s="8"/>
    </row>
    <row r="65" spans="2:6" x14ac:dyDescent="0.3">
      <c r="B65">
        <v>63</v>
      </c>
      <c r="C65" s="8"/>
      <c r="D65" s="8"/>
      <c r="E65" s="9">
        <f t="shared" si="0"/>
        <v>-1.2597631645250694E-4</v>
      </c>
      <c r="F65" s="8"/>
    </row>
    <row r="66" spans="2:6" x14ac:dyDescent="0.3">
      <c r="B66">
        <v>64</v>
      </c>
      <c r="C66" s="8"/>
      <c r="D66" s="8"/>
      <c r="E66" s="9">
        <f t="shared" si="0"/>
        <v>-1.220703125E-4</v>
      </c>
      <c r="F66" s="8"/>
    </row>
    <row r="67" spans="2:6" x14ac:dyDescent="0.3">
      <c r="B67">
        <v>65</v>
      </c>
      <c r="C67" s="8"/>
      <c r="D67" s="8"/>
      <c r="E67" s="9">
        <f t="shared" si="0"/>
        <v>-1.1834319526627219E-4</v>
      </c>
      <c r="F67" s="8"/>
    </row>
    <row r="68" spans="2:6" x14ac:dyDescent="0.3">
      <c r="B68">
        <v>66</v>
      </c>
      <c r="C68" s="8"/>
      <c r="D68" s="8"/>
      <c r="E68" s="9">
        <f t="shared" ref="E68:E131" si="3">-1/B68^2*0.5</f>
        <v>-1.147842056932966E-4</v>
      </c>
      <c r="F68" s="8"/>
    </row>
    <row r="69" spans="2:6" x14ac:dyDescent="0.3">
      <c r="B69">
        <v>67</v>
      </c>
      <c r="C69" s="8"/>
      <c r="D69" s="8"/>
      <c r="E69" s="9">
        <f t="shared" si="3"/>
        <v>-1.1138338159946537E-4</v>
      </c>
      <c r="F69" s="8"/>
    </row>
    <row r="70" spans="2:6" x14ac:dyDescent="0.3">
      <c r="B70">
        <v>68</v>
      </c>
      <c r="C70" s="8"/>
      <c r="D70" s="8"/>
      <c r="E70" s="9">
        <f t="shared" si="3"/>
        <v>-1.0813148788927336E-4</v>
      </c>
      <c r="F70" s="8"/>
    </row>
    <row r="71" spans="2:6" x14ac:dyDescent="0.3">
      <c r="B71">
        <v>69</v>
      </c>
      <c r="C71" s="8"/>
      <c r="D71" s="8"/>
      <c r="E71" s="9">
        <f t="shared" si="3"/>
        <v>-1.0501995379122033E-4</v>
      </c>
      <c r="F71" s="8"/>
    </row>
    <row r="72" spans="2:6" x14ac:dyDescent="0.3">
      <c r="B72">
        <v>70</v>
      </c>
      <c r="C72" s="8"/>
      <c r="D72" s="8"/>
      <c r="E72" s="9">
        <f t="shared" si="3"/>
        <v>-1.0204081632653062E-4</v>
      </c>
      <c r="F72" s="8"/>
    </row>
    <row r="73" spans="2:6" x14ac:dyDescent="0.3">
      <c r="B73">
        <v>71</v>
      </c>
      <c r="C73" s="8"/>
      <c r="D73" s="8"/>
      <c r="E73" s="9">
        <f t="shared" si="3"/>
        <v>-9.9186669311644515E-5</v>
      </c>
      <c r="F73" s="8"/>
    </row>
    <row r="74" spans="2:6" x14ac:dyDescent="0.3">
      <c r="B74">
        <v>72</v>
      </c>
      <c r="C74" s="8"/>
      <c r="D74" s="8"/>
      <c r="E74" s="9">
        <f t="shared" si="3"/>
        <v>-9.6450617283950612E-5</v>
      </c>
      <c r="F74" s="8"/>
    </row>
    <row r="75" spans="2:6" x14ac:dyDescent="0.3">
      <c r="B75">
        <v>73</v>
      </c>
      <c r="C75" s="8"/>
      <c r="D75" s="8"/>
      <c r="E75" s="9">
        <f t="shared" si="3"/>
        <v>-9.3826233814974671E-5</v>
      </c>
      <c r="F75" s="8"/>
    </row>
    <row r="76" spans="2:6" x14ac:dyDescent="0.3">
      <c r="B76">
        <v>74</v>
      </c>
      <c r="C76" s="8"/>
      <c r="D76" s="8"/>
      <c r="E76" s="9">
        <f t="shared" si="3"/>
        <v>-9.1307523739956174E-5</v>
      </c>
      <c r="F76" s="8"/>
    </row>
    <row r="77" spans="2:6" x14ac:dyDescent="0.3">
      <c r="B77">
        <v>75</v>
      </c>
      <c r="C77" s="8"/>
      <c r="D77" s="8"/>
      <c r="E77" s="9">
        <f t="shared" si="3"/>
        <v>-8.8888888888888893E-5</v>
      </c>
      <c r="F77" s="8"/>
    </row>
    <row r="78" spans="2:6" x14ac:dyDescent="0.3">
      <c r="B78">
        <v>76</v>
      </c>
      <c r="C78" s="8"/>
      <c r="D78" s="8"/>
      <c r="E78" s="9">
        <f t="shared" si="3"/>
        <v>-8.6565096952908587E-5</v>
      </c>
      <c r="F78" s="8"/>
    </row>
    <row r="79" spans="2:6" x14ac:dyDescent="0.3">
      <c r="B79">
        <v>77</v>
      </c>
      <c r="C79" s="8"/>
      <c r="D79" s="8"/>
      <c r="E79" s="9">
        <f t="shared" si="3"/>
        <v>-8.4331253162421991E-5</v>
      </c>
      <c r="F79" s="8"/>
    </row>
    <row r="80" spans="2:6" x14ac:dyDescent="0.3">
      <c r="B80">
        <v>78</v>
      </c>
      <c r="C80" s="8"/>
      <c r="D80" s="8"/>
      <c r="E80" s="9">
        <f t="shared" si="3"/>
        <v>-8.2182774490466802E-5</v>
      </c>
      <c r="F80" s="8"/>
    </row>
    <row r="81" spans="2:6" x14ac:dyDescent="0.3">
      <c r="B81">
        <v>79</v>
      </c>
      <c r="C81" s="8"/>
      <c r="D81" s="8"/>
      <c r="E81" s="9">
        <f t="shared" si="3"/>
        <v>-8.0115366127223199E-5</v>
      </c>
      <c r="F81" s="8"/>
    </row>
    <row r="82" spans="2:6" x14ac:dyDescent="0.3">
      <c r="B82">
        <v>80</v>
      </c>
      <c r="C82" s="8"/>
      <c r="D82" s="8"/>
      <c r="E82" s="9">
        <f t="shared" si="3"/>
        <v>-7.8125000000000002E-5</v>
      </c>
      <c r="F82" s="8"/>
    </row>
    <row r="83" spans="2:6" x14ac:dyDescent="0.3">
      <c r="B83">
        <v>81</v>
      </c>
      <c r="C83" s="8"/>
      <c r="D83" s="8"/>
      <c r="E83" s="9">
        <f t="shared" si="3"/>
        <v>-7.6207895137936292E-5</v>
      </c>
      <c r="F83" s="8"/>
    </row>
    <row r="84" spans="2:6" x14ac:dyDescent="0.3">
      <c r="B84">
        <v>82</v>
      </c>
      <c r="C84" s="8"/>
      <c r="D84" s="8"/>
      <c r="E84" s="9">
        <f t="shared" si="3"/>
        <v>-7.4360499702558005E-5</v>
      </c>
      <c r="F84" s="8"/>
    </row>
    <row r="85" spans="2:6" x14ac:dyDescent="0.3">
      <c r="B85">
        <v>83</v>
      </c>
      <c r="C85" s="8"/>
      <c r="D85" s="8"/>
      <c r="E85" s="9">
        <f t="shared" si="3"/>
        <v>-7.2579474524604436E-5</v>
      </c>
      <c r="F85" s="8"/>
    </row>
    <row r="86" spans="2:6" x14ac:dyDescent="0.3">
      <c r="B86">
        <v>84</v>
      </c>
      <c r="C86" s="8"/>
      <c r="D86" s="8"/>
      <c r="E86" s="9">
        <f t="shared" si="3"/>
        <v>-7.0861678004535149E-5</v>
      </c>
      <c r="F86" s="8"/>
    </row>
    <row r="87" spans="2:6" x14ac:dyDescent="0.3">
      <c r="B87">
        <v>85</v>
      </c>
      <c r="C87" s="8"/>
      <c r="D87" s="8"/>
      <c r="E87" s="9">
        <f t="shared" si="3"/>
        <v>-6.9204152249134954E-5</v>
      </c>
      <c r="F87" s="8"/>
    </row>
    <row r="88" spans="2:6" x14ac:dyDescent="0.3">
      <c r="B88">
        <v>86</v>
      </c>
      <c r="C88" s="8"/>
      <c r="D88" s="8"/>
      <c r="E88" s="9">
        <f t="shared" si="3"/>
        <v>-6.7604110329908063E-5</v>
      </c>
      <c r="F88" s="8"/>
    </row>
    <row r="89" spans="2:6" x14ac:dyDescent="0.3">
      <c r="B89">
        <v>87</v>
      </c>
      <c r="C89" s="8"/>
      <c r="D89" s="8"/>
      <c r="E89" s="9">
        <f t="shared" si="3"/>
        <v>-6.6058924560708155E-5</v>
      </c>
      <c r="F89" s="8"/>
    </row>
    <row r="90" spans="2:6" x14ac:dyDescent="0.3">
      <c r="B90">
        <v>88</v>
      </c>
      <c r="C90" s="8"/>
      <c r="D90" s="8"/>
      <c r="E90" s="9">
        <f t="shared" si="3"/>
        <v>-6.4566115702479341E-5</v>
      </c>
      <c r="F90" s="8"/>
    </row>
    <row r="91" spans="2:6" x14ac:dyDescent="0.3">
      <c r="B91">
        <v>89</v>
      </c>
      <c r="C91" s="8"/>
      <c r="D91" s="8"/>
      <c r="E91" s="9">
        <f t="shared" si="3"/>
        <v>-6.3123343012245925E-5</v>
      </c>
      <c r="F91" s="8"/>
    </row>
    <row r="92" spans="2:6" x14ac:dyDescent="0.3">
      <c r="B92">
        <v>90</v>
      </c>
      <c r="C92" s="8"/>
      <c r="D92" s="8"/>
      <c r="E92" s="9">
        <f t="shared" si="3"/>
        <v>-6.1728395061728397E-5</v>
      </c>
      <c r="F92" s="8"/>
    </row>
    <row r="93" spans="2:6" x14ac:dyDescent="0.3">
      <c r="B93">
        <v>91</v>
      </c>
      <c r="C93" s="8"/>
      <c r="D93" s="8"/>
      <c r="E93" s="9">
        <f t="shared" si="3"/>
        <v>-6.0379181258302136E-5</v>
      </c>
      <c r="F93" s="8"/>
    </row>
    <row r="94" spans="2:6" x14ac:dyDescent="0.3">
      <c r="B94">
        <v>92</v>
      </c>
      <c r="C94" s="8"/>
      <c r="D94" s="8"/>
      <c r="E94" s="9">
        <f t="shared" si="3"/>
        <v>-5.9073724007561438E-5</v>
      </c>
      <c r="F94" s="8"/>
    </row>
    <row r="95" spans="2:6" x14ac:dyDescent="0.3">
      <c r="B95">
        <v>93</v>
      </c>
      <c r="C95" s="8"/>
      <c r="D95" s="8"/>
      <c r="E95" s="9">
        <f t="shared" si="3"/>
        <v>-5.7810151462596829E-5</v>
      </c>
      <c r="F95" s="8"/>
    </row>
    <row r="96" spans="2:6" x14ac:dyDescent="0.3">
      <c r="B96">
        <v>94</v>
      </c>
      <c r="C96" s="8"/>
      <c r="D96" s="8"/>
      <c r="E96" s="9">
        <f t="shared" si="3"/>
        <v>-5.6586690810321412E-5</v>
      </c>
      <c r="F96" s="8"/>
    </row>
    <row r="97" spans="2:6" x14ac:dyDescent="0.3">
      <c r="B97">
        <v>95</v>
      </c>
      <c r="C97" s="8"/>
      <c r="D97" s="8"/>
      <c r="E97" s="9">
        <f t="shared" si="3"/>
        <v>-5.5401662049861494E-5</v>
      </c>
      <c r="F97" s="8"/>
    </row>
    <row r="98" spans="2:6" x14ac:dyDescent="0.3">
      <c r="B98">
        <v>96</v>
      </c>
      <c r="C98" s="8"/>
      <c r="D98" s="8"/>
      <c r="E98" s="9">
        <f t="shared" si="3"/>
        <v>-5.4253472222222219E-5</v>
      </c>
      <c r="F98" s="8"/>
    </row>
    <row r="99" spans="2:6" x14ac:dyDescent="0.3">
      <c r="B99">
        <v>97</v>
      </c>
      <c r="C99" s="8"/>
      <c r="D99" s="8"/>
      <c r="E99" s="9">
        <f t="shared" si="3"/>
        <v>-5.3140610054203425E-5</v>
      </c>
      <c r="F99" s="8"/>
    </row>
    <row r="100" spans="2:6" x14ac:dyDescent="0.3">
      <c r="B100">
        <v>98</v>
      </c>
      <c r="C100" s="8"/>
      <c r="D100" s="8"/>
      <c r="E100" s="9">
        <f t="shared" si="3"/>
        <v>-5.2061640982923784E-5</v>
      </c>
      <c r="F100" s="8"/>
    </row>
    <row r="101" spans="2:6" x14ac:dyDescent="0.3">
      <c r="B101">
        <v>99</v>
      </c>
      <c r="C101" s="8"/>
      <c r="D101" s="8"/>
      <c r="E101" s="9">
        <f t="shared" si="3"/>
        <v>-5.1015202530354045E-5</v>
      </c>
      <c r="F101" s="8"/>
    </row>
    <row r="102" spans="2:6" x14ac:dyDescent="0.3">
      <c r="B102">
        <v>100</v>
      </c>
      <c r="C102" s="8"/>
      <c r="D102" s="8"/>
      <c r="E102" s="9">
        <f t="shared" si="3"/>
        <v>-5.0000000000000002E-5</v>
      </c>
      <c r="F102" s="8"/>
    </row>
    <row r="103" spans="2:6" x14ac:dyDescent="0.3">
      <c r="B103">
        <v>101</v>
      </c>
      <c r="C103" s="8"/>
      <c r="D103" s="8"/>
      <c r="E103" s="9">
        <f t="shared" si="3"/>
        <v>-4.9014802470346041E-5</v>
      </c>
      <c r="F103" s="8"/>
    </row>
    <row r="104" spans="2:6" x14ac:dyDescent="0.3">
      <c r="B104">
        <v>102</v>
      </c>
      <c r="C104" s="8"/>
      <c r="D104" s="8"/>
      <c r="E104" s="9">
        <f t="shared" si="3"/>
        <v>-4.8058439061899271E-5</v>
      </c>
      <c r="F104" s="8"/>
    </row>
    <row r="105" spans="2:6" x14ac:dyDescent="0.3">
      <c r="B105">
        <v>103</v>
      </c>
      <c r="C105" s="8"/>
      <c r="D105" s="8"/>
      <c r="E105" s="9">
        <f t="shared" si="3"/>
        <v>-4.7129795456687717E-5</v>
      </c>
      <c r="F105" s="8"/>
    </row>
    <row r="106" spans="2:6" x14ac:dyDescent="0.3">
      <c r="B106">
        <v>104</v>
      </c>
      <c r="C106" s="8"/>
      <c r="D106" s="8"/>
      <c r="E106" s="9">
        <f t="shared" si="3"/>
        <v>-4.6227810650887573E-5</v>
      </c>
      <c r="F106" s="8"/>
    </row>
    <row r="107" spans="2:6" x14ac:dyDescent="0.3">
      <c r="B107">
        <v>105</v>
      </c>
      <c r="C107" s="8"/>
      <c r="D107" s="8"/>
      <c r="E107" s="9">
        <f t="shared" si="3"/>
        <v>-4.5351473922902495E-5</v>
      </c>
      <c r="F107" s="8"/>
    </row>
    <row r="108" spans="2:6" x14ac:dyDescent="0.3">
      <c r="B108">
        <v>106</v>
      </c>
      <c r="C108" s="8"/>
      <c r="D108" s="8"/>
      <c r="E108" s="9">
        <f t="shared" si="3"/>
        <v>-4.4499822000712E-5</v>
      </c>
      <c r="F108" s="8"/>
    </row>
    <row r="109" spans="2:6" x14ac:dyDescent="0.3">
      <c r="B109">
        <v>107</v>
      </c>
      <c r="C109" s="8"/>
      <c r="D109" s="8"/>
      <c r="E109" s="9">
        <f t="shared" si="3"/>
        <v>-4.3671936413660584E-5</v>
      </c>
      <c r="F109" s="8"/>
    </row>
    <row r="110" spans="2:6" x14ac:dyDescent="0.3">
      <c r="B110">
        <v>108</v>
      </c>
      <c r="C110" s="8"/>
      <c r="D110" s="8"/>
      <c r="E110" s="9">
        <f t="shared" si="3"/>
        <v>-4.286694101508916E-5</v>
      </c>
      <c r="F110" s="8"/>
    </row>
    <row r="111" spans="2:6" x14ac:dyDescent="0.3">
      <c r="B111">
        <v>109</v>
      </c>
      <c r="C111" s="8"/>
      <c r="D111" s="8"/>
      <c r="E111" s="9">
        <f t="shared" si="3"/>
        <v>-4.2083999663328004E-5</v>
      </c>
      <c r="F111" s="8"/>
    </row>
    <row r="112" spans="2:6" x14ac:dyDescent="0.3">
      <c r="B112">
        <v>110</v>
      </c>
      <c r="C112" s="8"/>
      <c r="D112" s="8"/>
      <c r="E112" s="9">
        <f t="shared" si="3"/>
        <v>-4.132231404958678E-5</v>
      </c>
      <c r="F112" s="8"/>
    </row>
    <row r="113" spans="2:6" x14ac:dyDescent="0.3">
      <c r="B113">
        <v>111</v>
      </c>
      <c r="C113" s="8"/>
      <c r="D113" s="8"/>
      <c r="E113" s="9">
        <f t="shared" si="3"/>
        <v>-4.0581121662202743E-5</v>
      </c>
      <c r="F113" s="8"/>
    </row>
    <row r="114" spans="2:6" x14ac:dyDescent="0.3">
      <c r="B114">
        <v>112</v>
      </c>
      <c r="C114" s="8"/>
      <c r="D114" s="8"/>
      <c r="E114" s="9">
        <f t="shared" si="3"/>
        <v>-3.9859693877551017E-5</v>
      </c>
      <c r="F114" s="8"/>
    </row>
    <row r="115" spans="2:6" x14ac:dyDescent="0.3">
      <c r="B115">
        <v>113</v>
      </c>
      <c r="C115" s="8"/>
      <c r="D115" s="8"/>
      <c r="E115" s="9">
        <f t="shared" si="3"/>
        <v>-3.9157334168689795E-5</v>
      </c>
      <c r="F115" s="8"/>
    </row>
    <row r="116" spans="2:6" x14ac:dyDescent="0.3">
      <c r="B116">
        <v>114</v>
      </c>
      <c r="C116" s="8"/>
      <c r="D116" s="8"/>
      <c r="E116" s="9">
        <f t="shared" si="3"/>
        <v>-3.8473376423514926E-5</v>
      </c>
      <c r="F116" s="8"/>
    </row>
    <row r="117" spans="2:6" x14ac:dyDescent="0.3">
      <c r="B117">
        <v>115</v>
      </c>
      <c r="C117" s="8"/>
      <c r="D117" s="8"/>
      <c r="E117" s="9">
        <f t="shared" si="3"/>
        <v>-3.7807183364839316E-5</v>
      </c>
      <c r="F117" s="8"/>
    </row>
    <row r="118" spans="2:6" x14ac:dyDescent="0.3">
      <c r="B118">
        <v>116</v>
      </c>
      <c r="C118" s="8"/>
      <c r="D118" s="8"/>
      <c r="E118" s="9">
        <f t="shared" si="3"/>
        <v>-3.7158145065398332E-5</v>
      </c>
      <c r="F118" s="8"/>
    </row>
    <row r="119" spans="2:6" x14ac:dyDescent="0.3">
      <c r="B119">
        <v>117</v>
      </c>
      <c r="C119" s="8"/>
      <c r="D119" s="8"/>
      <c r="E119" s="9">
        <f t="shared" si="3"/>
        <v>-3.6525677551318579E-5</v>
      </c>
      <c r="F119" s="8"/>
    </row>
    <row r="120" spans="2:6" x14ac:dyDescent="0.3">
      <c r="B120">
        <v>118</v>
      </c>
      <c r="C120" s="8"/>
      <c r="D120" s="8"/>
      <c r="E120" s="9">
        <f t="shared" si="3"/>
        <v>-3.5909221488078141E-5</v>
      </c>
      <c r="F120" s="8"/>
    </row>
    <row r="121" spans="2:6" x14ac:dyDescent="0.3">
      <c r="B121">
        <v>119</v>
      </c>
      <c r="C121" s="8"/>
      <c r="D121" s="8"/>
      <c r="E121" s="9">
        <f t="shared" si="3"/>
        <v>-3.5308240943436198E-5</v>
      </c>
      <c r="F121" s="8"/>
    </row>
    <row r="122" spans="2:6" x14ac:dyDescent="0.3">
      <c r="B122">
        <v>120</v>
      </c>
      <c r="C122" s="8"/>
      <c r="D122" s="8"/>
      <c r="E122" s="9">
        <f t="shared" si="3"/>
        <v>-3.4722222222222222E-5</v>
      </c>
      <c r="F122" s="8"/>
    </row>
    <row r="123" spans="2:6" x14ac:dyDescent="0.3">
      <c r="B123">
        <v>121</v>
      </c>
      <c r="C123" s="8"/>
      <c r="D123" s="8"/>
      <c r="E123" s="9">
        <f t="shared" si="3"/>
        <v>-3.4150672768253532E-5</v>
      </c>
      <c r="F123" s="8"/>
    </row>
    <row r="124" spans="2:6" x14ac:dyDescent="0.3">
      <c r="B124">
        <v>122</v>
      </c>
      <c r="C124" s="8"/>
      <c r="D124" s="8"/>
      <c r="E124" s="9">
        <f t="shared" si="3"/>
        <v>-3.3593120128997578E-5</v>
      </c>
      <c r="F124" s="8"/>
    </row>
    <row r="125" spans="2:6" x14ac:dyDescent="0.3">
      <c r="B125">
        <v>123</v>
      </c>
      <c r="C125" s="8"/>
      <c r="D125" s="8"/>
      <c r="E125" s="9">
        <f t="shared" si="3"/>
        <v>-3.3049110978914665E-5</v>
      </c>
      <c r="F125" s="8"/>
    </row>
    <row r="126" spans="2:6" x14ac:dyDescent="0.3">
      <c r="B126">
        <v>124</v>
      </c>
      <c r="C126" s="8"/>
      <c r="D126" s="8"/>
      <c r="E126" s="9">
        <f t="shared" si="3"/>
        <v>-3.2518210197710721E-5</v>
      </c>
      <c r="F126" s="8"/>
    </row>
    <row r="127" spans="2:6" x14ac:dyDescent="0.3">
      <c r="B127">
        <v>125</v>
      </c>
      <c r="C127" s="8"/>
      <c r="D127" s="8"/>
      <c r="E127" s="9">
        <f t="shared" si="3"/>
        <v>-3.1999999999999999E-5</v>
      </c>
      <c r="F127" s="8"/>
    </row>
    <row r="128" spans="2:6" x14ac:dyDescent="0.3">
      <c r="B128">
        <v>126</v>
      </c>
      <c r="C128" s="8"/>
      <c r="D128" s="8"/>
      <c r="E128" s="9">
        <f t="shared" si="3"/>
        <v>-3.1494079113126735E-5</v>
      </c>
      <c r="F128" s="8"/>
    </row>
    <row r="129" spans="2:6" x14ac:dyDescent="0.3">
      <c r="B129">
        <v>127</v>
      </c>
      <c r="C129" s="8"/>
      <c r="D129" s="8"/>
      <c r="E129" s="9">
        <f t="shared" si="3"/>
        <v>-3.1000062000124003E-5</v>
      </c>
      <c r="F129" s="8"/>
    </row>
    <row r="130" spans="2:6" x14ac:dyDescent="0.3">
      <c r="B130">
        <v>128</v>
      </c>
      <c r="C130" s="8"/>
      <c r="D130" s="8"/>
      <c r="E130" s="9">
        <f t="shared" si="3"/>
        <v>-3.0517578125E-5</v>
      </c>
      <c r="F130" s="8"/>
    </row>
    <row r="131" spans="2:6" x14ac:dyDescent="0.3">
      <c r="B131">
        <v>129</v>
      </c>
      <c r="C131" s="8"/>
      <c r="D131" s="8"/>
      <c r="E131" s="9">
        <f t="shared" si="3"/>
        <v>-3.0046271257736914E-5</v>
      </c>
      <c r="F131" s="8"/>
    </row>
    <row r="132" spans="2:6" x14ac:dyDescent="0.3">
      <c r="B132">
        <v>130</v>
      </c>
      <c r="C132" s="8"/>
      <c r="D132" s="8"/>
      <c r="E132" s="9">
        <f t="shared" ref="E132:E195" si="4">-1/B132^2*0.5</f>
        <v>-2.9585798816568047E-5</v>
      </c>
      <c r="F132" s="8"/>
    </row>
    <row r="133" spans="2:6" x14ac:dyDescent="0.3">
      <c r="B133">
        <v>131</v>
      </c>
      <c r="C133" s="8"/>
      <c r="D133" s="8"/>
      <c r="E133" s="9">
        <f t="shared" si="4"/>
        <v>-2.9135831245265428E-5</v>
      </c>
      <c r="F133" s="8"/>
    </row>
    <row r="134" spans="2:6" x14ac:dyDescent="0.3">
      <c r="B134">
        <v>132</v>
      </c>
      <c r="C134" s="8"/>
      <c r="D134" s="8"/>
      <c r="E134" s="9">
        <f t="shared" si="4"/>
        <v>-2.869605142332415E-5</v>
      </c>
      <c r="F134" s="8"/>
    </row>
    <row r="135" spans="2:6" x14ac:dyDescent="0.3">
      <c r="B135">
        <v>133</v>
      </c>
      <c r="C135" s="8"/>
      <c r="D135" s="8"/>
      <c r="E135" s="9">
        <f t="shared" si="4"/>
        <v>-2.8266154107072193E-5</v>
      </c>
      <c r="F135" s="8"/>
    </row>
    <row r="136" spans="2:6" x14ac:dyDescent="0.3">
      <c r="B136">
        <v>134</v>
      </c>
      <c r="C136" s="8"/>
      <c r="D136" s="8"/>
      <c r="E136" s="9">
        <f t="shared" si="4"/>
        <v>-2.7845845399866341E-5</v>
      </c>
      <c r="F136" s="8"/>
    </row>
    <row r="137" spans="2:6" x14ac:dyDescent="0.3">
      <c r="B137">
        <v>135</v>
      </c>
      <c r="C137" s="8"/>
      <c r="D137" s="8"/>
      <c r="E137" s="9">
        <f t="shared" si="4"/>
        <v>-2.7434842249657064E-5</v>
      </c>
      <c r="F137" s="8"/>
    </row>
    <row r="138" spans="2:6" x14ac:dyDescent="0.3">
      <c r="B138">
        <v>136</v>
      </c>
      <c r="C138" s="8"/>
      <c r="D138" s="8"/>
      <c r="E138" s="9">
        <f t="shared" si="4"/>
        <v>-2.703287197231834E-5</v>
      </c>
      <c r="F138" s="8"/>
    </row>
    <row r="139" spans="2:6" x14ac:dyDescent="0.3">
      <c r="B139">
        <v>137</v>
      </c>
      <c r="C139" s="8"/>
      <c r="D139" s="8"/>
      <c r="E139" s="9">
        <f t="shared" si="4"/>
        <v>-2.6639671799243432E-5</v>
      </c>
      <c r="F139" s="8"/>
    </row>
    <row r="140" spans="2:6" x14ac:dyDescent="0.3">
      <c r="B140">
        <v>138</v>
      </c>
      <c r="C140" s="8"/>
      <c r="D140" s="8"/>
      <c r="E140" s="9">
        <f t="shared" si="4"/>
        <v>-2.6254988447805081E-5</v>
      </c>
      <c r="F140" s="8"/>
    </row>
    <row r="141" spans="2:6" x14ac:dyDescent="0.3">
      <c r="B141">
        <v>139</v>
      </c>
      <c r="C141" s="8"/>
      <c r="D141" s="8"/>
      <c r="E141" s="9">
        <f t="shared" si="4"/>
        <v>-2.5878577713368872E-5</v>
      </c>
      <c r="F141" s="8"/>
    </row>
    <row r="142" spans="2:6" x14ac:dyDescent="0.3">
      <c r="B142">
        <v>140</v>
      </c>
      <c r="C142" s="8"/>
      <c r="D142" s="8"/>
      <c r="E142" s="9">
        <f t="shared" si="4"/>
        <v>-2.5510204081632654E-5</v>
      </c>
      <c r="F142" s="8"/>
    </row>
    <row r="143" spans="2:6" x14ac:dyDescent="0.3">
      <c r="B143">
        <v>141</v>
      </c>
      <c r="C143" s="8"/>
      <c r="D143" s="8"/>
      <c r="E143" s="9">
        <f t="shared" si="4"/>
        <v>-2.5149640360142851E-5</v>
      </c>
      <c r="F143" s="8"/>
    </row>
    <row r="144" spans="2:6" x14ac:dyDescent="0.3">
      <c r="B144">
        <v>142</v>
      </c>
      <c r="C144" s="8"/>
      <c r="D144" s="8"/>
      <c r="E144" s="9">
        <f t="shared" si="4"/>
        <v>-2.4796667327911129E-5</v>
      </c>
      <c r="F144" s="8"/>
    </row>
    <row r="145" spans="2:6" x14ac:dyDescent="0.3">
      <c r="B145">
        <v>143</v>
      </c>
      <c r="C145" s="8"/>
      <c r="D145" s="8"/>
      <c r="E145" s="9">
        <f t="shared" si="4"/>
        <v>-2.4451073402122352E-5</v>
      </c>
      <c r="F145" s="8"/>
    </row>
    <row r="146" spans="2:6" x14ac:dyDescent="0.3">
      <c r="B146">
        <v>144</v>
      </c>
      <c r="C146" s="8"/>
      <c r="D146" s="8"/>
      <c r="E146" s="9">
        <f t="shared" si="4"/>
        <v>-2.4112654320987653E-5</v>
      </c>
      <c r="F146" s="8"/>
    </row>
    <row r="147" spans="2:6" x14ac:dyDescent="0.3">
      <c r="B147">
        <v>145</v>
      </c>
      <c r="C147" s="8"/>
      <c r="D147" s="8"/>
      <c r="E147" s="9">
        <f t="shared" si="4"/>
        <v>-2.3781212841854935E-5</v>
      </c>
      <c r="F147" s="8"/>
    </row>
    <row r="148" spans="2:6" x14ac:dyDescent="0.3">
      <c r="B148">
        <v>146</v>
      </c>
      <c r="C148" s="8"/>
      <c r="D148" s="8"/>
      <c r="E148" s="9">
        <f t="shared" si="4"/>
        <v>-2.3456558453743668E-5</v>
      </c>
      <c r="F148" s="8"/>
    </row>
    <row r="149" spans="2:6" x14ac:dyDescent="0.3">
      <c r="B149">
        <v>147</v>
      </c>
      <c r="C149" s="8"/>
      <c r="D149" s="8"/>
      <c r="E149" s="9">
        <f t="shared" si="4"/>
        <v>-2.3138507103521681E-5</v>
      </c>
      <c r="F149" s="8"/>
    </row>
    <row r="150" spans="2:6" x14ac:dyDescent="0.3">
      <c r="B150">
        <v>148</v>
      </c>
      <c r="C150" s="8"/>
      <c r="D150" s="8"/>
      <c r="E150" s="9">
        <f t="shared" si="4"/>
        <v>-2.2826880934989044E-5</v>
      </c>
      <c r="F150" s="8"/>
    </row>
    <row r="151" spans="2:6" x14ac:dyDescent="0.3">
      <c r="B151">
        <v>149</v>
      </c>
      <c r="C151" s="8"/>
      <c r="D151" s="8"/>
      <c r="E151" s="9">
        <f t="shared" si="4"/>
        <v>-2.2521508040178371E-5</v>
      </c>
      <c r="F151" s="8"/>
    </row>
    <row r="152" spans="2:6" x14ac:dyDescent="0.3">
      <c r="B152">
        <v>150</v>
      </c>
      <c r="C152" s="8"/>
      <c r="D152" s="8"/>
      <c r="E152" s="9">
        <f t="shared" si="4"/>
        <v>-2.2222222222222223E-5</v>
      </c>
      <c r="F152" s="8"/>
    </row>
    <row r="153" spans="2:6" x14ac:dyDescent="0.3">
      <c r="B153">
        <v>151</v>
      </c>
      <c r="C153" s="8"/>
      <c r="D153" s="8"/>
      <c r="E153" s="9">
        <f t="shared" si="4"/>
        <v>-2.1928862769176791E-5</v>
      </c>
      <c r="F153" s="8"/>
    </row>
    <row r="154" spans="2:6" x14ac:dyDescent="0.3">
      <c r="B154">
        <v>152</v>
      </c>
      <c r="C154" s="8"/>
      <c r="D154" s="8"/>
      <c r="E154" s="9">
        <f t="shared" si="4"/>
        <v>-2.1641274238227147E-5</v>
      </c>
      <c r="F154" s="8"/>
    </row>
    <row r="155" spans="2:6" x14ac:dyDescent="0.3">
      <c r="B155">
        <v>153</v>
      </c>
      <c r="C155" s="8"/>
      <c r="D155" s="8"/>
      <c r="E155" s="9">
        <f t="shared" si="4"/>
        <v>-2.1359306249733008E-5</v>
      </c>
      <c r="F155" s="8"/>
    </row>
    <row r="156" spans="2:6" x14ac:dyDescent="0.3">
      <c r="B156">
        <v>154</v>
      </c>
      <c r="C156" s="8"/>
      <c r="D156" s="8"/>
      <c r="E156" s="9">
        <f t="shared" si="4"/>
        <v>-2.1082813290605498E-5</v>
      </c>
      <c r="F156" s="8"/>
    </row>
    <row r="157" spans="2:6" x14ac:dyDescent="0.3">
      <c r="B157">
        <v>155</v>
      </c>
      <c r="C157" s="8"/>
      <c r="D157" s="8"/>
      <c r="E157" s="9">
        <f t="shared" si="4"/>
        <v>-2.081165452653486E-5</v>
      </c>
      <c r="F157" s="8"/>
    </row>
    <row r="158" spans="2:6" x14ac:dyDescent="0.3">
      <c r="B158">
        <v>156</v>
      </c>
      <c r="C158" s="8"/>
      <c r="D158" s="8"/>
      <c r="E158" s="9">
        <f t="shared" si="4"/>
        <v>-2.0545693622616701E-5</v>
      </c>
      <c r="F158" s="8"/>
    </row>
    <row r="159" spans="2:6" x14ac:dyDescent="0.3">
      <c r="B159">
        <v>157</v>
      </c>
      <c r="C159" s="8"/>
      <c r="D159" s="8"/>
      <c r="E159" s="9">
        <f t="shared" si="4"/>
        <v>-2.0284798571950179E-5</v>
      </c>
      <c r="F159" s="8"/>
    </row>
    <row r="160" spans="2:6" x14ac:dyDescent="0.3">
      <c r="B160">
        <v>158</v>
      </c>
      <c r="C160" s="8"/>
      <c r="D160" s="8"/>
      <c r="E160" s="9">
        <f t="shared" si="4"/>
        <v>-2.00288415318058E-5</v>
      </c>
      <c r="F160" s="8"/>
    </row>
    <row r="161" spans="2:6" x14ac:dyDescent="0.3">
      <c r="B161">
        <v>159</v>
      </c>
      <c r="C161" s="8"/>
      <c r="D161" s="8"/>
      <c r="E161" s="9">
        <f t="shared" si="4"/>
        <v>-1.9777698666983111E-5</v>
      </c>
      <c r="F161" s="8"/>
    </row>
    <row r="162" spans="2:6" x14ac:dyDescent="0.3">
      <c r="B162">
        <v>160</v>
      </c>
      <c r="C162" s="8"/>
      <c r="D162" s="8"/>
      <c r="E162" s="9">
        <f t="shared" si="4"/>
        <v>-1.953125E-5</v>
      </c>
      <c r="F162" s="8"/>
    </row>
    <row r="163" spans="2:6" x14ac:dyDescent="0.3">
      <c r="B163">
        <v>161</v>
      </c>
      <c r="C163" s="8"/>
      <c r="D163" s="8"/>
      <c r="E163" s="9">
        <f t="shared" si="4"/>
        <v>-1.9289379267775163E-5</v>
      </c>
      <c r="F163" s="8"/>
    </row>
    <row r="164" spans="2:6" x14ac:dyDescent="0.3">
      <c r="B164">
        <v>162</v>
      </c>
      <c r="C164" s="8"/>
      <c r="D164" s="8"/>
      <c r="E164" s="9">
        <f t="shared" si="4"/>
        <v>-1.9051973784484073E-5</v>
      </c>
      <c r="F164" s="8"/>
    </row>
    <row r="165" spans="2:6" x14ac:dyDescent="0.3">
      <c r="B165">
        <v>163</v>
      </c>
      <c r="C165" s="8"/>
      <c r="D165" s="8"/>
      <c r="E165" s="9">
        <f t="shared" si="4"/>
        <v>-1.8818924310286423E-5</v>
      </c>
      <c r="F165" s="8"/>
    </row>
    <row r="166" spans="2:6" x14ac:dyDescent="0.3">
      <c r="B166">
        <v>164</v>
      </c>
      <c r="C166" s="8"/>
      <c r="D166" s="8"/>
      <c r="E166" s="9">
        <f t="shared" si="4"/>
        <v>-1.8590124925639501E-5</v>
      </c>
      <c r="F166" s="8"/>
    </row>
    <row r="167" spans="2:6" x14ac:dyDescent="0.3">
      <c r="B167">
        <v>165</v>
      </c>
      <c r="C167" s="8"/>
      <c r="D167" s="8"/>
      <c r="E167" s="9">
        <f t="shared" si="4"/>
        <v>-1.8365472910927457E-5</v>
      </c>
      <c r="F167" s="8"/>
    </row>
    <row r="168" spans="2:6" x14ac:dyDescent="0.3">
      <c r="B168">
        <v>166</v>
      </c>
      <c r="C168" s="8"/>
      <c r="D168" s="8"/>
      <c r="E168" s="9">
        <f t="shared" si="4"/>
        <v>-1.8144868631151109E-5</v>
      </c>
      <c r="F168" s="8"/>
    </row>
    <row r="169" spans="2:6" x14ac:dyDescent="0.3">
      <c r="B169">
        <v>167</v>
      </c>
      <c r="C169" s="8"/>
      <c r="D169" s="8"/>
      <c r="E169" s="9">
        <f t="shared" si="4"/>
        <v>-1.7928215425436552E-5</v>
      </c>
      <c r="F169" s="8"/>
    </row>
    <row r="170" spans="2:6" x14ac:dyDescent="0.3">
      <c r="B170">
        <v>168</v>
      </c>
      <c r="C170" s="8"/>
      <c r="D170" s="8"/>
      <c r="E170" s="9">
        <f t="shared" si="4"/>
        <v>-1.7715419501133787E-5</v>
      </c>
      <c r="F170" s="8"/>
    </row>
    <row r="171" spans="2:6" x14ac:dyDescent="0.3">
      <c r="B171">
        <v>169</v>
      </c>
      <c r="C171" s="8"/>
      <c r="D171" s="8"/>
      <c r="E171" s="9">
        <f t="shared" si="4"/>
        <v>-1.7506389832288786E-5</v>
      </c>
      <c r="F171" s="8"/>
    </row>
    <row r="172" spans="2:6" x14ac:dyDescent="0.3">
      <c r="B172">
        <v>170</v>
      </c>
      <c r="C172" s="8"/>
      <c r="D172" s="8"/>
      <c r="E172" s="9">
        <f t="shared" si="4"/>
        <v>-1.7301038062283738E-5</v>
      </c>
      <c r="F172" s="8"/>
    </row>
    <row r="173" spans="2:6" x14ac:dyDescent="0.3">
      <c r="B173">
        <v>171</v>
      </c>
      <c r="C173" s="8"/>
      <c r="D173" s="8"/>
      <c r="E173" s="9">
        <f t="shared" si="4"/>
        <v>-1.7099278410451079E-5</v>
      </c>
      <c r="F173" s="8"/>
    </row>
    <row r="174" spans="2:6" x14ac:dyDescent="0.3">
      <c r="B174">
        <v>172</v>
      </c>
      <c r="C174" s="8"/>
      <c r="D174" s="8"/>
      <c r="E174" s="9">
        <f t="shared" si="4"/>
        <v>-1.6901027582477016E-5</v>
      </c>
      <c r="F174" s="8"/>
    </row>
    <row r="175" spans="2:6" x14ac:dyDescent="0.3">
      <c r="B175">
        <v>173</v>
      </c>
      <c r="C175" s="8"/>
      <c r="D175" s="8"/>
      <c r="E175" s="9">
        <f t="shared" si="4"/>
        <v>-1.6706204684419793E-5</v>
      </c>
      <c r="F175" s="8"/>
    </row>
    <row r="176" spans="2:6" x14ac:dyDescent="0.3">
      <c r="B176">
        <v>174</v>
      </c>
      <c r="C176" s="8"/>
      <c r="D176" s="8"/>
      <c r="E176" s="9">
        <f t="shared" si="4"/>
        <v>-1.6514731140177039E-5</v>
      </c>
      <c r="F176" s="8"/>
    </row>
    <row r="177" spans="2:6" x14ac:dyDescent="0.3">
      <c r="B177">
        <v>175</v>
      </c>
      <c r="C177" s="8"/>
      <c r="D177" s="8"/>
      <c r="E177" s="9">
        <f t="shared" si="4"/>
        <v>-1.6326530612244897E-5</v>
      </c>
      <c r="F177" s="8"/>
    </row>
    <row r="178" spans="2:6" x14ac:dyDescent="0.3">
      <c r="B178">
        <v>176</v>
      </c>
      <c r="C178" s="8"/>
      <c r="D178" s="8"/>
      <c r="E178" s="9">
        <f t="shared" si="4"/>
        <v>-1.6141528925619835E-5</v>
      </c>
      <c r="F178" s="8"/>
    </row>
    <row r="179" spans="2:6" x14ac:dyDescent="0.3">
      <c r="B179">
        <v>177</v>
      </c>
      <c r="C179" s="8"/>
      <c r="D179" s="8"/>
      <c r="E179" s="9">
        <f t="shared" si="4"/>
        <v>-1.5959653994701395E-5</v>
      </c>
      <c r="F179" s="8"/>
    </row>
    <row r="180" spans="2:6" x14ac:dyDescent="0.3">
      <c r="B180">
        <v>178</v>
      </c>
      <c r="C180" s="8"/>
      <c r="D180" s="8"/>
      <c r="E180" s="9">
        <f t="shared" si="4"/>
        <v>-1.5780835753061481E-5</v>
      </c>
      <c r="F180" s="8"/>
    </row>
    <row r="181" spans="2:6" x14ac:dyDescent="0.3">
      <c r="B181">
        <v>179</v>
      </c>
      <c r="C181" s="8"/>
      <c r="D181" s="8"/>
      <c r="E181" s="9">
        <f t="shared" si="4"/>
        <v>-1.5605006085952374E-5</v>
      </c>
      <c r="F181" s="8"/>
    </row>
    <row r="182" spans="2:6" x14ac:dyDescent="0.3">
      <c r="B182">
        <v>180</v>
      </c>
      <c r="C182" s="8"/>
      <c r="D182" s="8"/>
      <c r="E182" s="9">
        <f t="shared" si="4"/>
        <v>-1.5432098765432099E-5</v>
      </c>
      <c r="F182" s="8"/>
    </row>
    <row r="183" spans="2:6" x14ac:dyDescent="0.3">
      <c r="B183">
        <v>181</v>
      </c>
      <c r="C183" s="8"/>
      <c r="D183" s="8"/>
      <c r="E183" s="9">
        <f t="shared" si="4"/>
        <v>-1.5262049387991818E-5</v>
      </c>
      <c r="F183" s="8"/>
    </row>
    <row r="184" spans="2:6" x14ac:dyDescent="0.3">
      <c r="B184">
        <v>182</v>
      </c>
      <c r="C184" s="8"/>
      <c r="D184" s="8"/>
      <c r="E184" s="9">
        <f t="shared" si="4"/>
        <v>-1.5094795314575534E-5</v>
      </c>
      <c r="F184" s="8"/>
    </row>
    <row r="185" spans="2:6" x14ac:dyDescent="0.3">
      <c r="B185">
        <v>183</v>
      </c>
      <c r="C185" s="8"/>
      <c r="D185" s="8"/>
      <c r="E185" s="9">
        <f t="shared" si="4"/>
        <v>-1.4930275612887814E-5</v>
      </c>
      <c r="F185" s="8"/>
    </row>
    <row r="186" spans="2:6" x14ac:dyDescent="0.3">
      <c r="B186">
        <v>184</v>
      </c>
      <c r="C186" s="8"/>
      <c r="D186" s="8"/>
      <c r="E186" s="9">
        <f t="shared" si="4"/>
        <v>-1.476843100189036E-5</v>
      </c>
      <c r="F186" s="8"/>
    </row>
    <row r="187" spans="2:6" x14ac:dyDescent="0.3">
      <c r="B187">
        <v>185</v>
      </c>
      <c r="C187" s="8"/>
      <c r="D187" s="8"/>
      <c r="E187" s="9">
        <f t="shared" si="4"/>
        <v>-1.4609203798392987E-5</v>
      </c>
      <c r="F187" s="8"/>
    </row>
    <row r="188" spans="2:6" x14ac:dyDescent="0.3">
      <c r="B188">
        <v>186</v>
      </c>
      <c r="C188" s="8"/>
      <c r="D188" s="8"/>
      <c r="E188" s="9">
        <f t="shared" si="4"/>
        <v>-1.4452537865649207E-5</v>
      </c>
      <c r="F188" s="8"/>
    </row>
    <row r="189" spans="2:6" x14ac:dyDescent="0.3">
      <c r="B189">
        <v>187</v>
      </c>
      <c r="C189" s="8"/>
      <c r="D189" s="8"/>
      <c r="E189" s="9">
        <f t="shared" si="4"/>
        <v>-1.4298378563870856E-5</v>
      </c>
      <c r="F189" s="8"/>
    </row>
    <row r="190" spans="2:6" x14ac:dyDescent="0.3">
      <c r="B190">
        <v>188</v>
      </c>
      <c r="C190" s="8"/>
      <c r="D190" s="8"/>
      <c r="E190" s="9">
        <f t="shared" si="4"/>
        <v>-1.4146672702580353E-5</v>
      </c>
      <c r="F190" s="8"/>
    </row>
    <row r="191" spans="2:6" x14ac:dyDescent="0.3">
      <c r="B191">
        <v>189</v>
      </c>
      <c r="C191" s="8"/>
      <c r="D191" s="8"/>
      <c r="E191" s="9">
        <f t="shared" si="4"/>
        <v>-1.3997368494722993E-5</v>
      </c>
      <c r="F191" s="8"/>
    </row>
    <row r="192" spans="2:6" x14ac:dyDescent="0.3">
      <c r="B192">
        <v>190</v>
      </c>
      <c r="C192" s="8"/>
      <c r="D192" s="8"/>
      <c r="E192" s="9">
        <f t="shared" si="4"/>
        <v>-1.3850415512465373E-5</v>
      </c>
      <c r="F192" s="8"/>
    </row>
    <row r="193" spans="2:6" x14ac:dyDescent="0.3">
      <c r="B193">
        <v>191</v>
      </c>
      <c r="C193" s="8"/>
      <c r="D193" s="8"/>
      <c r="E193" s="9">
        <f t="shared" si="4"/>
        <v>-1.3705764644609523E-5</v>
      </c>
      <c r="F193" s="8"/>
    </row>
    <row r="194" spans="2:6" x14ac:dyDescent="0.3">
      <c r="B194">
        <v>192</v>
      </c>
      <c r="C194" s="8"/>
      <c r="D194" s="8"/>
      <c r="E194" s="9">
        <f t="shared" si="4"/>
        <v>-1.3563368055555555E-5</v>
      </c>
      <c r="F194" s="8"/>
    </row>
    <row r="195" spans="2:6" x14ac:dyDescent="0.3">
      <c r="B195">
        <v>193</v>
      </c>
      <c r="C195" s="8"/>
      <c r="D195" s="8"/>
      <c r="E195" s="9">
        <f t="shared" si="4"/>
        <v>-1.3423179145748879E-5</v>
      </c>
      <c r="F195" s="8"/>
    </row>
    <row r="196" spans="2:6" x14ac:dyDescent="0.3">
      <c r="B196">
        <v>194</v>
      </c>
      <c r="C196" s="8"/>
      <c r="D196" s="8"/>
      <c r="E196" s="9">
        <f t="shared" ref="E196:E206" si="5">-1/B196^2*0.5</f>
        <v>-1.3285152513550856E-5</v>
      </c>
      <c r="F196" s="8"/>
    </row>
    <row r="197" spans="2:6" x14ac:dyDescent="0.3">
      <c r="B197">
        <v>195</v>
      </c>
      <c r="C197" s="8"/>
      <c r="D197" s="8"/>
      <c r="E197" s="9">
        <f t="shared" si="5"/>
        <v>-1.3149243918474688E-5</v>
      </c>
      <c r="F197" s="8"/>
    </row>
    <row r="198" spans="2:6" x14ac:dyDescent="0.3">
      <c r="B198">
        <v>196</v>
      </c>
      <c r="C198" s="8"/>
      <c r="D198" s="8"/>
      <c r="E198" s="9">
        <f t="shared" si="5"/>
        <v>-1.3015410245730946E-5</v>
      </c>
      <c r="F198" s="8"/>
    </row>
    <row r="199" spans="2:6" x14ac:dyDescent="0.3">
      <c r="B199">
        <v>197</v>
      </c>
      <c r="C199" s="8"/>
      <c r="D199" s="8"/>
      <c r="E199" s="9">
        <f t="shared" si="5"/>
        <v>-1.2883609472029684E-5</v>
      </c>
      <c r="F199" s="8"/>
    </row>
    <row r="200" spans="2:6" x14ac:dyDescent="0.3">
      <c r="B200">
        <v>198</v>
      </c>
      <c r="C200" s="8"/>
      <c r="D200" s="8"/>
      <c r="E200" s="9">
        <f t="shared" si="5"/>
        <v>-1.2753800632588511E-5</v>
      </c>
      <c r="F200" s="8"/>
    </row>
    <row r="201" spans="2:6" x14ac:dyDescent="0.3">
      <c r="B201">
        <v>199</v>
      </c>
      <c r="C201" s="8"/>
      <c r="D201" s="8"/>
      <c r="E201" s="9">
        <f t="shared" si="5"/>
        <v>-1.262594378929825E-5</v>
      </c>
      <c r="F201" s="8"/>
    </row>
    <row r="202" spans="2:6" x14ac:dyDescent="0.3">
      <c r="B202">
        <v>200</v>
      </c>
      <c r="C202" s="8"/>
      <c r="D202" s="8"/>
      <c r="E202" s="9">
        <f t="shared" si="5"/>
        <v>-1.2500000000000001E-5</v>
      </c>
      <c r="F202" s="8"/>
    </row>
    <row r="203" spans="2:6" x14ac:dyDescent="0.3">
      <c r="B203">
        <v>201</v>
      </c>
      <c r="C203" s="8"/>
      <c r="D203" s="8"/>
      <c r="E203" s="9">
        <f t="shared" si="5"/>
        <v>-1.2375931288829484E-5</v>
      </c>
      <c r="F203" s="8"/>
    </row>
    <row r="204" spans="2:6" x14ac:dyDescent="0.3">
      <c r="B204">
        <v>202</v>
      </c>
      <c r="C204" s="8"/>
      <c r="D204" s="8"/>
      <c r="E204" s="9">
        <f t="shared" si="5"/>
        <v>-1.225370061758651E-5</v>
      </c>
      <c r="F204" s="8"/>
    </row>
    <row r="205" spans="2:6" x14ac:dyDescent="0.3">
      <c r="B205">
        <v>203</v>
      </c>
      <c r="C205" s="8"/>
      <c r="D205" s="8"/>
      <c r="E205" s="9">
        <f t="shared" si="5"/>
        <v>-1.2133271858089252E-5</v>
      </c>
      <c r="F205" s="8"/>
    </row>
    <row r="206" spans="2:6" x14ac:dyDescent="0.3">
      <c r="B206">
        <v>204</v>
      </c>
      <c r="C206" s="8"/>
      <c r="D206" s="8"/>
      <c r="E206" s="9">
        <f t="shared" si="5"/>
        <v>-1.2014609765474818E-5</v>
      </c>
      <c r="F206" s="8"/>
    </row>
    <row r="207" spans="2:6" x14ac:dyDescent="0.3">
      <c r="B207">
        <v>205</v>
      </c>
      <c r="C207" s="8"/>
      <c r="D207" s="8"/>
      <c r="E207" s="8"/>
      <c r="F207" s="8"/>
    </row>
    <row r="208" spans="2:6" x14ac:dyDescent="0.3">
      <c r="B208">
        <v>206</v>
      </c>
      <c r="C208" s="8"/>
      <c r="D208" s="8"/>
      <c r="E208" s="8"/>
      <c r="F208" s="8"/>
    </row>
    <row r="209" spans="2:6" x14ac:dyDescent="0.3">
      <c r="B209">
        <v>207</v>
      </c>
      <c r="C209" s="8"/>
      <c r="D209" s="8"/>
      <c r="E209" s="8"/>
      <c r="F209" s="8"/>
    </row>
    <row r="210" spans="2:6" x14ac:dyDescent="0.3">
      <c r="B210">
        <v>208</v>
      </c>
      <c r="C210" s="8"/>
      <c r="D210" s="8"/>
      <c r="E210" s="8"/>
      <c r="F210" s="8"/>
    </row>
    <row r="211" spans="2:6" x14ac:dyDescent="0.3">
      <c r="B211">
        <v>209</v>
      </c>
      <c r="C211" s="8"/>
      <c r="D211" s="8"/>
      <c r="E211" s="8"/>
      <c r="F211" s="8"/>
    </row>
    <row r="212" spans="2:6" x14ac:dyDescent="0.3">
      <c r="B212">
        <v>210</v>
      </c>
      <c r="C212" s="8"/>
      <c r="D212" s="8"/>
      <c r="E212" s="8"/>
      <c r="F212" s="8"/>
    </row>
    <row r="213" spans="2:6" x14ac:dyDescent="0.3">
      <c r="B213">
        <v>211</v>
      </c>
      <c r="C213" s="8"/>
      <c r="D213" s="8"/>
      <c r="E213" s="8"/>
      <c r="F213" s="8"/>
    </row>
    <row r="214" spans="2:6" x14ac:dyDescent="0.3">
      <c r="B214">
        <v>212</v>
      </c>
      <c r="C214" s="8"/>
      <c r="D214" s="8"/>
      <c r="E214" s="8"/>
      <c r="F214" s="8"/>
    </row>
    <row r="215" spans="2:6" x14ac:dyDescent="0.3">
      <c r="B215">
        <v>213</v>
      </c>
      <c r="C215" s="8"/>
      <c r="D215" s="8"/>
      <c r="E215" s="8"/>
      <c r="F215" s="8"/>
    </row>
    <row r="216" spans="2:6" x14ac:dyDescent="0.3">
      <c r="B216">
        <v>214</v>
      </c>
      <c r="C216" s="8"/>
      <c r="D216" s="8"/>
      <c r="E216" s="8"/>
      <c r="F216" s="8"/>
    </row>
    <row r="217" spans="2:6" x14ac:dyDescent="0.3">
      <c r="B217">
        <v>215</v>
      </c>
      <c r="C217" s="8"/>
      <c r="D217" s="8"/>
      <c r="E217" s="8"/>
      <c r="F217" s="8"/>
    </row>
    <row r="218" spans="2:6" x14ac:dyDescent="0.3">
      <c r="B218">
        <v>216</v>
      </c>
      <c r="C218" s="8"/>
      <c r="D218" s="8"/>
      <c r="E218" s="8"/>
      <c r="F218" s="8"/>
    </row>
    <row r="219" spans="2:6" x14ac:dyDescent="0.3">
      <c r="B219">
        <v>217</v>
      </c>
      <c r="C219" s="8"/>
      <c r="D219" s="8"/>
      <c r="E219" s="8"/>
      <c r="F219" s="8"/>
    </row>
    <row r="220" spans="2:6" x14ac:dyDescent="0.3">
      <c r="B220">
        <v>218</v>
      </c>
      <c r="C220" s="8"/>
      <c r="D220" s="8"/>
      <c r="E220" s="8"/>
      <c r="F220" s="8"/>
    </row>
    <row r="221" spans="2:6" x14ac:dyDescent="0.3">
      <c r="B221">
        <v>219</v>
      </c>
      <c r="C221" s="8"/>
      <c r="D221" s="8"/>
      <c r="E221" s="8"/>
      <c r="F221" s="8"/>
    </row>
    <row r="222" spans="2:6" x14ac:dyDescent="0.3">
      <c r="B222">
        <v>220</v>
      </c>
      <c r="C222" s="8"/>
      <c r="D222" s="8"/>
      <c r="E222" s="8"/>
      <c r="F222" s="8"/>
    </row>
    <row r="223" spans="2:6" x14ac:dyDescent="0.3">
      <c r="B223">
        <v>221</v>
      </c>
      <c r="C223" s="8"/>
      <c r="D223" s="8"/>
      <c r="E223" s="8"/>
      <c r="F223" s="8"/>
    </row>
    <row r="224" spans="2:6" x14ac:dyDescent="0.3">
      <c r="B224">
        <v>222</v>
      </c>
      <c r="C224" s="8"/>
      <c r="D224" s="8"/>
      <c r="E224" s="8"/>
      <c r="F224" s="8"/>
    </row>
    <row r="225" spans="2:6" x14ac:dyDescent="0.3">
      <c r="B225">
        <v>223</v>
      </c>
      <c r="C225" s="8"/>
      <c r="D225" s="8"/>
      <c r="E225" s="8"/>
      <c r="F225" s="8"/>
    </row>
    <row r="226" spans="2:6" x14ac:dyDescent="0.3">
      <c r="B226">
        <v>224</v>
      </c>
      <c r="C226" s="8"/>
      <c r="D226" s="8"/>
      <c r="E226" s="8"/>
      <c r="F226" s="8"/>
    </row>
    <row r="227" spans="2:6" x14ac:dyDescent="0.3">
      <c r="B227">
        <v>225</v>
      </c>
      <c r="C227" s="8"/>
      <c r="D227" s="8"/>
      <c r="E227" s="8"/>
      <c r="F227" s="8"/>
    </row>
    <row r="228" spans="2:6" x14ac:dyDescent="0.3">
      <c r="B228">
        <v>226</v>
      </c>
      <c r="C228" s="8"/>
      <c r="D228" s="8"/>
      <c r="E228" s="8"/>
      <c r="F228" s="8"/>
    </row>
    <row r="229" spans="2:6" x14ac:dyDescent="0.3">
      <c r="B229">
        <v>227</v>
      </c>
      <c r="C229" s="8"/>
      <c r="D229" s="8"/>
      <c r="E229" s="8"/>
      <c r="F229" s="8"/>
    </row>
    <row r="230" spans="2:6" x14ac:dyDescent="0.3">
      <c r="B230">
        <v>228</v>
      </c>
      <c r="C230" s="8"/>
      <c r="D230" s="8"/>
      <c r="E230" s="8"/>
      <c r="F230" s="8"/>
    </row>
    <row r="231" spans="2:6" x14ac:dyDescent="0.3">
      <c r="B231">
        <v>229</v>
      </c>
      <c r="C231" s="8"/>
      <c r="D231" s="8"/>
      <c r="E231" s="8"/>
      <c r="F231" s="8"/>
    </row>
    <row r="232" spans="2:6" x14ac:dyDescent="0.3">
      <c r="B232">
        <v>230</v>
      </c>
      <c r="C232" s="8"/>
      <c r="D232" s="8"/>
      <c r="E232" s="8"/>
      <c r="F232" s="8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M A A B Q S w M E F A A C A A g A d Y s 6 W q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d Y s 6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W L O l p 5 P t n u M g k A A G R W A A A T A B w A R m 9 y b X V s Y X M v U 2 V j d G l v b j E u b S C i G A A o o B Q A A A A A A A A A A A A A A A A A A A A A A A A A A A D t n E 1 v G 9 c Z h f c C / B 8 I Z i M D g j D v e e c T R T Z V u + i m Q G s D X Q R Z y C 7 T C J H I Q K K C G I b / e 2 l O Y v G 5 0 T 3 + S B A Y C b M J R k O O D g 7 v P H z m 3 m v d r V 5 u r z b r x b P 5 / / G X k 5 O 7 b y 9 v V / 9 d P L 9 8 c b 2 K x Z e L 6 9 X 2 y c l i 9 9 + z z f 3 t y 9 X u J 3 / / 8 e X q + v z i / v Z 2 t d 7 + Z 3 P 7 3 Y v N 5 r v T p 6 + / + u f l z e r L 5 f z O 5 d d v v r r Y r L e 7 l 3 x 9 N l / g i + X F t 5 f r / 7 2 9 + K v v V 8 v d l f Y v P X 9 + e 7 m + + 2 Z z e 3 O x u b 6 / W b 8 9 e X c 6 / 7 a z 1 6 + X 8 0 9 j e b b Y 7 s 4 s t q s f t 2 / e P H 1 3 z W f f X 1 9 t F / O L F i 9 e L f 6 2 u r 6 6 u d q u b h 9 + w f 4 l 8 y t O i x B n i 4 P r 7 1 + 3 e + f 8 h u e 7 X / T X V + 8 u d 7 p c 7 F 7 y r / v N d v V s + 2 p 3 1 Y u 7 H 5 6 e L d 7 l O 4 + D i 5 3 r 8 C A P D 9 r D g + 7 w o D 8 8 G A 4 P x s O D 6 f A g G h w h Q y B E I E U g R i B H 9 M u D f g / r i v d 8 a O 7 T O P g o z / l h H p a o 6 p m s n m l / P r O + v 3 m x u s W 5 r v q u 3 r x r q L 5 r r J 6 Z q m f 2 n 1 H l V L 2 J q F c R 9 S 6 i r Z + q d x H 9 k n f X k 5 O r 9 e M D 4 I E Q X / x 0 p y 9 O 9 X R 5 B M U R F E d Q / P l A 8 e 7 T / / f q Z v P D 7 t O f X 3 n 3 8 P n P J 3 7 6 8 W k 5 T M 4 + 7 L Y g k c r f V V h L + 8 k w a o 8 w O s L o c 4 L R I + f 6 6 h W P M P r t Y M R h V 7 1 H P q v B / x G I 7 D 8 Z k f 0 R k U d E H h F 5 R C Q H P 0 f k Z z v 4 P w K R 4 y c j c j w i 8 s M Q + Y e F 0 e + m I h 8 6 o h / m a v I 4 V / N n / e 4 / P E K S Q J R A F i G L 2 A e y i F 8 I y C J k E b I I W Y Q s Q p Z E l k S W 5 I e D L I k s i S y J L I k s i S y J L C 2 y t M j S I k v L k Y I s L b K 0 y N I i S 4 s s L b J 0 y N I h S 4 c s H b J 0 H L b I 0 i F L h y w d s n T I 0 i N L T x X g s x O y 9 M j S 8 x 5 C l h 5 Z e m T p k W V A l g F Z B m Q Z k G V A l g F Z B t 7 Q y D I g y 4 A s I 7 K M y D I i y 4 g s I 7 K M y D I i y 0 i 6 I M u I L B O y T M g y I c u E L B O y T M g y I c u E L B N R V 7 C O s G t I u 4 a 4 a 8 i 7 h s B r S L y G y G v I v I b Q a 5 i q R D B T F R A u K F x g u O B w A e K C x A W K y e I g j E P F N w N T k c d B I A e J H E R y k M l B K A e p H M R y k M u R x R c W U x H N Q T Y H 4 R y k c x D P Q T 4 H A R 0 k d B D R 0 R b f o 0 x F S g c x H e R 0 E N R B U g d R H W R 1 E N Z B W k d X f L 0 z F Y E d J H Y Q 2 U F m B 6 E d p H Y Q 2 0 F u B 8 E d f W E d T E V 2 B + E d p H c Q 3 0 F + B w E e J H g Q 4 U G G x 1 D I E F M R 4 0 G O B 0 E e J H k Q 5 U G W B 2 E e p H k Q 5 z E W j s Z U J H o Q 6 U G m B 6 E e p H o Q 6 0 G u B 8 E e J H t M h T o W 7 k h 5 J N t F t o t s F 9 k u s l 1 k u 8 h 2 k e 0 i 2 x W F 0 j I V 2 S 6 y X W S 7 y H a R 7 S L b R b a r 8 O x C t E v T Z q r C t Q v Z L m y 7 0 O 3 C t w v h J t t F t o t s V x Y P A E x F t o t s F 9 k u s l 1 k u 8 h 2 k e 0 i 2 0 W 2 q y 2 e S 5 i K b B f Z L r J d Z L v I d p H t I t t F t o t s V 1 c 8 L j E V 2 S 6 y X W S 7 y H a R 7 S L b R b a L b B f Z r r 5 4 i m M q s l 1 k u 8 h 2 k e 0 i 2 0 W 2 i 2 w X 2 S 6 y X U P x c M l U Z L v I d p H t I t t F t o t s F 9 k u s l 1 k u 8 b i m Z e p y H a R 7 S L b R b a L b B f Z L r J d Z L v I d k 3 F o 3 j x L M 6 H c b I 9 y f Y k 2 5 N s T 7 I 9 y f Y k 2 5 N s T 7 I 9 o 5 g i Y C q y P c n 2 J N u T b E + y P c n 2 J N u T b E + y P V X M X D A V 2 Z 5 k e 5 L t S b Y n 2 Z 5 k e x a z K c V 0 S j G f U k 6 o M F U x p V L M q R S T K s W s S j G t Q r Y n 2 Z 5 k e 5 L t 2 R b z P E x F t i f Z n m R 7 k u 1 J t i f Z n m R 7 d v o 9 5 r L / s d 7 2 7 f n b 9 z 0 + m f 3 I x H S a c 7 9 6 d c 3 t h 3 r k 3 K 9 b Y X v k g g 9 r b I + d V L 2 x c L W E 6 y V c M e G a C V d N j O 5 k v R 7 V F y D l y p E b M 3 v + 1 M a a K 0 e u H L l y 5 M q R K 0 e T G / 3 1 e r K + O J T 2 h n J D Z w / F S n P p y k l X T r p y 0 p W T r p z W 3 V p t v Z 6 2 v n j W W t y 4 o b M n d a W 5 1 p X T u n J a V 0 7 r y u l c O Z 2 7 t b p 6 P V 1 9 c b G z M H Z D Z / 9 o U G m u c + V 0 r p z O l d O 7 c n p X T u 9 u r b 5 e T 1 / f / N D b r y o 3 d P b P K 5 X m e l d O 7 8 o Z X D m D K 2 d w 5 Q z u 1 h r q 9 Q z 1 v S G D / S J 3 Q 2 f / E F V p b n D l j K 6 c 0 Z U z u n J G V 8 7 o b q 2 x X s 9 Y 3 0 U 0 W s 1 x Q 2 f / Z F d p b n L l T K 6 c y Z U z u X I m V 8 7 k b q 2 p X s 9 U 3 2 U 1 u X I m N 3 T m d a K a 0 D V W B R v X z 7 y m V D 9 r d b C x P t h Y I W z q N c 2 L U 7 V z t q b 3 G L N 5 j o i w N X l p 9 t b s t d l 7 s x f n M E U Z c Q 7 Z m q w 8 z + t s t R J l a 7 L + H F a g w x p 0 W I U O 6 9 A h U 5 R x 6 E h b k / X o e R 2 w + n x m a 7 I q H d a l w 8 p 0 W J s O q 9 P R m q K M T k d r a 7 J K P a 9 T 1 k p s b U 3 W q s N q d V i v D i v W Y c 0 6 O l O U M e v o b E 3 W r u d 1 1 F q J n a 3 J C n Z Y w w 6 r 2 G E d O 6 x k R 2 + K M p I d v a 3 J i v a 8 z l s r s b c 1 W d c O K 9 t h b T u s b o f 1 7 R h M U c a 3 Y 7 A 1 W e e e 1 6 F r J Q 6 2 J q v d Y b 0 7 r H i H N e + w 6 h 2 j K c q o d 4 y 2 J q v f 8 z p 5 r c T R 1 m Q N P K y C h 3 X w s B I e 1 s J j M k U Z C 4 / J 1 m R N f F 7 H r 8 0 B N q 4 m W R W X V X F Z F Z d V c V k V V 1 M v S k b E 1 d j J R 6 v i 8 z 6 D W o l 2 8 l p W x W V V X F b F Z V V c V s U V p i g j 4 g p b k 1 X x e R 9 E r U Q / j 2 1 V X H 4 q 2 8 9 l + 8 l s P 5 s t U 5 Q R c a W t y a r 4 v E + j V q K d 0 p Z V c V k V l 1 V x W R W X V X G l K c q I u F p b k 1 X x e R 9 J d V 3 E 1 m R V X F b F Z V V c V s V l V V y d K c q I u D p b k 1 X x e Z 9 L r U Q 7 0 S 2 r 4 r I q L q v i s i o u q + L q T V F G x N X b m q y K z / t w a i X a O W 9 Z F Z d V c V k V l 1 V x W R X X Y I o y I q 7 B 1 m R V f N 4 n V C v R T n / L q r i s i s u q u K y K y 6 q 4 R l O U E X G N t i a r 4 v M + p l q J d i Z c V s V l V V x W x W V V X F b F N Z m i j I h r s j V Z F Z / 3 W d V K t J P i a V U 8 r Y q n V f G 0 K p 5 W x b O p F 5 V G x L O x K 9 1 W x e d 9 Y L W 1 d z s p n l b F 0 6 p 4 W h V P q + J p V T z D F G V E P O 1 e k r Q q P u 9 T q 5 V o J 8 X T q n h a F U + r 4 m l V P K 2 K p 0 x R R s T T b y u x K j 7 v o 6 u V + J 7 N J b Y m q + L p N 5 j 4 H S Z + i 0 m a o o y I p 9 1 h k l b F 5 3 1 + t R L t p H h a F U + r 4 m l V P K 2 K p 1 X x b E 1 R R s T T b j b J X 6 i 4 / d N 9 T 0 6 e / P I f h L f H f x D + x / l L B 4 / p h R s / 5 t z H / b 0 D M + r + D 1 B L A Q I t A B Q A A g A I A H W L O l q g S t i w p A A A A P Y A A A A S A A A A A A A A A A A A A A A A A A A A A A B D b 2 5 m a W c v U G F j a 2 F n Z S 5 4 b W x Q S w E C L Q A U A A I A C A B 1 i z p a U 3 I 4 L J s A A A D h A A A A E w A A A A A A A A A A A A A A A A D w A A A A W 0 N v b n R l b n R f V H l w Z X N d L n h t b F B L A Q I t A B Q A A g A I A H W L O l p 5 P t n u M g k A A G R W A A A T A A A A A A A A A A A A A A A A A N g B A A B G b 3 J t d W x h c y 9 T Z W N 0 a W 9 u M S 5 t U E s F B g A A A A A D A A M A w g A A A F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v A Q A A A A A A v C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M 6 M z M u N D E y M j E 4 N V o i I C 8 + P E V u d H J 5 I F R 5 c G U 9 I k Z p b G x D b 2 x 1 b W 5 U e X B l c y I g V m F s d W U 9 I n N C Z 1 l H Q l F Z R k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d i Y j M 1 Y y 0 w Z T I 5 L T Q 5 Z W U t Y j k x N y 1 j N j l h N T M 2 M D Z j Z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L C Z x d W 9 0 O 1 N l Y 3 R p b 2 4 x L 1 R h Y m x l M S 9 B d X R v U m V t b 3 Z l Z E N v b H V t b n M x L n t D b 2 x 1 b W 4 x L j g s N 3 0 m c X V v d D s s J n F 1 b 3 Q 7 U 2 V j d G l v b j E v V G F i b G U x L 0 F 1 d G 9 S Z W 1 v d m V k Q 2 9 s d W 1 u c z E u e 0 N v b H V t b j E u O S w 4 f S Z x d W 9 0 O y w m c X V v d D t T Z W N 0 a W 9 u M S 9 U Y W J s Z T E v Q X V 0 b 1 J l b W 9 2 Z W R D b 2 x 1 b W 5 z M S 5 7 Q 2 9 s d W 1 u M S 4 x M C w 5 f S Z x d W 9 0 O y w m c X V v d D t T Z W N 0 a W 9 u M S 9 U Y W J s Z T E v Q X V 0 b 1 J l b W 9 2 Z W R D b 2 x 1 b W 5 z M S 5 7 Q 2 9 s d W 1 u M S 4 x M S w x M H 0 m c X V v d D s s J n F 1 b 3 Q 7 U 2 V j d G l v b j E v V G F i b G U x L 0 F 1 d G 9 S Z W 1 v d m V k Q 2 9 s d W 1 u c z E u e 0 N v b H V t b j E u M T I s M T F 9 J n F 1 b 3 Q 7 L C Z x d W 9 0 O 1 N l Y 3 R p b 2 4 x L 1 R h Y m x l M S 9 B d X R v U m V t b 3 Z l Z E N v b H V t b n M x L n t D b 2 x 1 b W 4 x L j E z L D E y f S Z x d W 9 0 O y w m c X V v d D t T Z W N 0 a W 9 u M S 9 U Y W J s Z T E v Q X V 0 b 1 J l b W 9 2 Z W R D b 2 x 1 b W 5 z M S 5 7 Q 2 9 s d W 1 u M S 4 x N C w x M 3 0 m c X V v d D s s J n F 1 b 3 Q 7 U 2 V j d G l v b j E v V G F i b G U x L 0 F 1 d G 9 S Z W 1 v d m V k Q 2 9 s d W 1 u c z E u e 0 N v b H V t b j E u M T U s M T R 9 J n F 1 b 3 Q 7 L C Z x d W 9 0 O 1 N l Y 3 R p b 2 4 x L 1 R h Y m x l M S 9 B d X R v U m V t b 3 Z l Z E N v b H V t b n M x L n t D b 2 x 1 b W 4 x L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j o 0 N j o x M i 4 w M T I 1 O D M w W i I g L z 4 8 R W 5 0 c n k g V H l w Z T 0 i R m l s b E N v b H V t b l R 5 c G V z I i B W Y W x 1 Z T 0 i c 0 J R W U Z C Z 1 l H Q m d Z R 0 J n W U d C Z z 0 9 I i A v P j x F b n R y e S B U e X B l P S J G a W x s Q 2 9 s d W 1 u T m F t Z X M i I F Z h b H V l P S J z W y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F h N m Y 0 Y 2 M t N D M z Y i 0 0 N D l i L W J k M D g t Y W Y 5 N W I y Y T Q z O G Q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D b 2 x 1 b W 4 x L j Q s M H 0 m c X V v d D s s J n F 1 b 3 Q 7 U 2 V j d G l v b j E v V G F i b G U x I C g y K S 9 B d X R v U m V t b 3 Z l Z E N v b H V t b n M x L n t D b 2 x 1 b W 4 x L j U s M X 0 m c X V v d D s s J n F 1 b 3 Q 7 U 2 V j d G l v b j E v V G F i b G U x I C g y K S 9 B d X R v U m V t b 3 Z l Z E N v b H V t b n M x L n t D b 2 x 1 b W 4 x L j Y s M n 0 m c X V v d D s s J n F 1 b 3 Q 7 U 2 V j d G l v b j E v V G F i b G U x I C g y K S 9 B d X R v U m V t b 3 Z l Z E N v b H V t b n M x L n t D b 2 x 1 b W 4 x L j c s M 3 0 m c X V v d D s s J n F 1 b 3 Q 7 U 2 V j d G l v b j E v V G F i b G U x I C g y K S 9 B d X R v U m V t b 3 Z l Z E N v b H V t b n M x L n t D b 2 x 1 b W 4 x L j g s N H 0 m c X V v d D s s J n F 1 b 3 Q 7 U 2 V j d G l v b j E v V G F i b G U x I C g y K S 9 B d X R v U m V t b 3 Z l Z E N v b H V t b n M x L n t D b 2 x 1 b W 4 x L j k s N X 0 m c X V v d D s s J n F 1 b 3 Q 7 U 2 V j d G l v b j E v V G F i b G U x I C g y K S 9 B d X R v U m V t b 3 Z l Z E N v b H V t b n M x L n t D b 2 x 1 b W 4 x L j E w L D Z 9 J n F 1 b 3 Q 7 L C Z x d W 9 0 O 1 N l Y 3 R p b 2 4 x L 1 R h Y m x l M S A o M i k v Q X V 0 b 1 J l b W 9 2 Z W R D b 2 x 1 b W 5 z M S 5 7 Q 2 9 s d W 1 u M S 4 x M S w 3 f S Z x d W 9 0 O y w m c X V v d D t T Z W N 0 a W 9 u M S 9 U Y W J s Z T E g K D I p L 0 F 1 d G 9 S Z W 1 v d m V k Q 2 9 s d W 1 u c z E u e 0 N v b H V t b j E u M T I s O H 0 m c X V v d D s s J n F 1 b 3 Q 7 U 2 V j d G l v b j E v V G F i b G U x I C g y K S 9 B d X R v U m V t b 3 Z l Z E N v b H V t b n M x L n t D b 2 x 1 b W 4 x L j E z L D l 9 J n F 1 b 3 Q 7 L C Z x d W 9 0 O 1 N l Y 3 R p b 2 4 x L 1 R h Y m x l M S A o M i k v Q X V 0 b 1 J l b W 9 2 Z W R D b 2 x 1 b W 5 z M S 5 7 Q 2 9 s d W 1 u M S 4 x N C w x M H 0 m c X V v d D s s J n F 1 b 3 Q 7 U 2 V j d G l v b j E v V G F i b G U x I C g y K S 9 B d X R v U m V t b 3 Z l Z E N v b H V t b n M x L n t D b 2 x 1 b W 4 x L j E 1 L D E x f S Z x d W 9 0 O y w m c X V v d D t T Z W N 0 a W 9 u M S 9 U Y W J s Z T E g K D I p L 0 F 1 d G 9 S Z W 1 v d m V k Q 2 9 s d W 1 u c z E u e 0 N v b H V t b j E u M T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N v b H V t b j E u N C w w f S Z x d W 9 0 O y w m c X V v d D t T Z W N 0 a W 9 u M S 9 U Y W J s Z T E g K D I p L 0 F 1 d G 9 S Z W 1 v d m V k Q 2 9 s d W 1 u c z E u e 0 N v b H V t b j E u N S w x f S Z x d W 9 0 O y w m c X V v d D t T Z W N 0 a W 9 u M S 9 U Y W J s Z T E g K D I p L 0 F 1 d G 9 S Z W 1 v d m V k Q 2 9 s d W 1 u c z E u e 0 N v b H V t b j E u N i w y f S Z x d W 9 0 O y w m c X V v d D t T Z W N 0 a W 9 u M S 9 U Y W J s Z T E g K D I p L 0 F 1 d G 9 S Z W 1 v d m V k Q 2 9 s d W 1 u c z E u e 0 N v b H V t b j E u N y w z f S Z x d W 9 0 O y w m c X V v d D t T Z W N 0 a W 9 u M S 9 U Y W J s Z T E g K D I p L 0 F 1 d G 9 S Z W 1 v d m V k Q 2 9 s d W 1 u c z E u e 0 N v b H V t b j E u O C w 0 f S Z x d W 9 0 O y w m c X V v d D t T Z W N 0 a W 9 u M S 9 U Y W J s Z T E g K D I p L 0 F 1 d G 9 S Z W 1 v d m V k Q 2 9 s d W 1 u c z E u e 0 N v b H V t b j E u O S w 1 f S Z x d W 9 0 O y w m c X V v d D t T Z W N 0 a W 9 u M S 9 U Y W J s Z T E g K D I p L 0 F 1 d G 9 S Z W 1 v d m V k Q 2 9 s d W 1 u c z E u e 0 N v b H V t b j E u M T A s N n 0 m c X V v d D s s J n F 1 b 3 Q 7 U 2 V j d G l v b j E v V G F i b G U x I C g y K S 9 B d X R v U m V t b 3 Z l Z E N v b H V t b n M x L n t D b 2 x 1 b W 4 x L j E x L D d 9 J n F 1 b 3 Q 7 L C Z x d W 9 0 O 1 N l Y 3 R p b 2 4 x L 1 R h Y m x l M S A o M i k v Q X V 0 b 1 J l b W 9 2 Z W R D b 2 x 1 b W 5 z M S 5 7 Q 2 9 s d W 1 u M S 4 x M i w 4 f S Z x d W 9 0 O y w m c X V v d D t T Z W N 0 a W 9 u M S 9 U Y W J s Z T E g K D I p L 0 F 1 d G 9 S Z W 1 v d m V k Q 2 9 s d W 1 u c z E u e 0 N v b H V t b j E u M T M s O X 0 m c X V v d D s s J n F 1 b 3 Q 7 U 2 V j d G l v b j E v V G F i b G U x I C g y K S 9 B d X R v U m V t b 3 Z l Z E N v b H V t b n M x L n t D b 2 x 1 b W 4 x L j E 0 L D E w f S Z x d W 9 0 O y w m c X V v d D t T Z W N 0 a W 9 u M S 9 U Y W J s Z T E g K D I p L 0 F 1 d G 9 S Z W 1 v d m V k Q 2 9 s d W 1 u c z E u e 0 N v b H V t b j E u M T U s M T F 9 J n F 1 b 3 Q 7 L C Z x d W 9 0 O 1 N l Y 3 R p b 2 4 x L 1 R h Y m x l M S A o M i k v Q X V 0 b 1 J l b W 9 2 Z W R D b 2 x 1 b W 5 z M S 5 7 Q 2 9 s d W 1 u M S 4 x N i w x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y O j Q 1 L j M 3 M T U 5 M T V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Y 2 Z h M j M y L W Q w M m Q t N D g w M C 0 4 Y T k 4 L W N k Y T F k Z D g y Z G F j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N C w w f S Z x d W 9 0 O y w m c X V v d D t T Z W N 0 a W 9 u M S 9 U Y W J s Z T Q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C 9 B d X R v U m V t b 3 Z l Z E N v b H V t b n M x L n t D b 2 x 1 b W 4 x L j Q s M H 0 m c X V v d D s s J n F 1 b 3 Q 7 U 2 V j d G l v b j E v V G F i b G U 0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A z O j Q 0 L j A x M j c 3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i M j h l Y j I x L W E z Y 2 U t N D R k Z C 1 h M G I 5 L T J h Z T R i N z Q x Z W R i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u N C w w f S Z x d W 9 0 O y w m c X V v d D t T Z W N 0 a W 9 u M S 9 U Y W J s Z T Y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b 2 x 1 b W 4 x L j Q s M H 0 m c X V v d D s s J n F 1 b 3 Q 7 U 2 V j d G l v b j E v V G F i b G U 2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3 O j E 3 O j E 0 L j I 3 O T A 3 N T N a I i A v P j x F b n R y e S B U e X B l P S J G a W x s Q 2 9 s d W 1 u V H l w Z X M i I F Z h b H V l P S J z Q l F V P S I g L z 4 8 R W 5 0 c n k g V H l w Z T 0 i R m l s b E N v b H V t b k 5 h b W V z I i B W Y W x 1 Z T 0 i c 1 s m c X V v d D t D b 2 x 1 b W 4 x L j Q m c X V v d D s s J n F 1 b 3 Q 7 Q 2 9 s d W 1 u M S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N D c 2 Z j g 2 L T J m Z m Y t N D F h N y 1 i Y T M z L T M z M D V h M G E z Z G U 1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v b H V t b j E u N C w w f S Z x d W 9 0 O y w m c X V v d D t T Z W N 0 a W 9 u M S 9 U Y W J s Z T g v Q X V 0 b 1 J l b W 9 2 Z W R D b 2 x 1 b W 5 z M S 5 7 Q 2 9 s d W 1 u M S 4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2 x 1 b W 4 x L j Q s M H 0 m c X V v d D s s J n F 1 b 3 Q 7 U 2 V j d G l v b j E v V G F i b G U 4 L 0 F 1 d G 9 S Z W 1 v d m V k Q 2 9 s d W 1 u c z E u e 0 N v b H V t b j E u N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1 O j I 2 O j Q 2 L j M 3 N T c 2 N T F a I i A v P j x F b n R y e S B U e X B l P S J G a W x s Q 2 9 s d W 1 u V H l w Z X M i I F Z h b H V l P S J z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E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y w m c X V v d D t D b 2 x 1 b W 4 x L j Y x J n F 1 b 3 Q 7 L C Z x d W 9 0 O 0 N v b H V t b j E u N j I m c X V v d D s s J n F 1 b 3 Q 7 Q 2 9 s d W 1 u M S 4 2 M y Z x d W 9 0 O y w m c X V v d D t D b 2 x 1 b W 4 x L j Y 0 J n F 1 b 3 Q 7 L C Z x d W 9 0 O 0 N v b H V t b j E u N j U m c X V v d D s s J n F 1 b 3 Q 7 Q 2 9 s d W 1 u M S 4 2 N i Z x d W 9 0 O y w m c X V v d D t D b 2 x 1 b W 4 x L j Y 3 J n F 1 b 3 Q 7 L C Z x d W 9 0 O 0 N v b H V t b j E u N j g m c X V v d D s s J n F 1 b 3 Q 7 Q 2 9 s d W 1 u M S 4 2 O S Z x d W 9 0 O y w m c X V v d D t D b 2 x 1 b W 4 x L j c w J n F 1 b 3 Q 7 L C Z x d W 9 0 O 0 N v b H V t b j E u N z E m c X V v d D s s J n F 1 b 3 Q 7 Q 2 9 s d W 1 u M S 4 3 M i Z x d W 9 0 O y w m c X V v d D t D b 2 x 1 b W 4 x L j c z J n F 1 b 3 Q 7 L C Z x d W 9 0 O 0 N v b H V t b j E u N z Q m c X V v d D s s J n F 1 b 3 Q 7 Q 2 9 s d W 1 u M S 4 3 N S Z x d W 9 0 O y w m c X V v d D t D b 2 x 1 b W 4 x L j c 2 J n F 1 b 3 Q 7 L C Z x d W 9 0 O 0 N v b H V t b j E u N z c m c X V v d D s s J n F 1 b 3 Q 7 Q 2 9 s d W 1 u M S 4 3 O C Z x d W 9 0 O y w m c X V v d D t D b 2 x 1 b W 4 x L j c 5 J n F 1 b 3 Q 7 L C Z x d W 9 0 O 0 N v b H V t b j E u O D A m c X V v d D s s J n F 1 b 3 Q 7 Q 2 9 s d W 1 u M S 4 4 M S Z x d W 9 0 O y w m c X V v d D t D b 2 x 1 b W 4 x L j g y J n F 1 b 3 Q 7 L C Z x d W 9 0 O 0 N v b H V t b j E u O D M m c X V v d D s s J n F 1 b 3 Q 7 Q 2 9 s d W 1 u M S 4 4 N C Z x d W 9 0 O y w m c X V v d D t D b 2 x 1 b W 4 x L j g 1 J n F 1 b 3 Q 7 L C Z x d W 9 0 O 0 N v b H V t b j E u O D Y m c X V v d D s s J n F 1 b 3 Q 7 Q 2 9 s d W 1 u M S 4 4 N y Z x d W 9 0 O y w m c X V v d D t D b 2 x 1 b W 4 x L j g 4 J n F 1 b 3 Q 7 L C Z x d W 9 0 O 0 N v b H V t b j E u O D k m c X V v d D s s J n F 1 b 3 Q 7 Q 2 9 s d W 1 u M S 4 5 M C Z x d W 9 0 O y w m c X V v d D t D b 2 x 1 b W 4 x L j k x J n F 1 b 3 Q 7 L C Z x d W 9 0 O 0 N v b H V t b j E u O T I m c X V v d D s s J n F 1 b 3 Q 7 Q 2 9 s d W 1 u M S 4 5 M y Z x d W 9 0 O y w m c X V v d D t D b 2 x 1 b W 4 x L j k 0 J n F 1 b 3 Q 7 L C Z x d W 9 0 O 0 N v b H V t b j E u O T U m c X V v d D s s J n F 1 b 3 Q 7 Q 2 9 s d W 1 u M S 4 5 N i Z x d W 9 0 O y w m c X V v d D t D b 2 x 1 b W 4 x L j k 3 J n F 1 b 3 Q 7 L C Z x d W 9 0 O 0 N v b H V t b j E u O T g m c X V v d D s s J n F 1 b 3 Q 7 Q 2 9 s d W 1 u M S 4 5 O S Z x d W 9 0 O y w m c X V v d D t D b 2 x 1 b W 4 x L j E w M C Z x d W 9 0 O y w m c X V v d D t D b 2 x 1 b W 4 x L j E w M S Z x d W 9 0 O y w m c X V v d D t D b 2 x 1 b W 4 x L j E w M i Z x d W 9 0 O y w m c X V v d D t D b 2 x 1 b W 4 x L j E w M y Z x d W 9 0 O y w m c X V v d D t D b 2 x 1 b W 4 x L j E w N C Z x d W 9 0 O y w m c X V v d D t D b 2 x 1 b W 4 x L j E w N S Z x d W 9 0 O y w m c X V v d D t D b 2 x 1 b W 4 x L j E w N i Z x d W 9 0 O y w m c X V v d D t D b 2 x 1 b W 4 x L j E w N y Z x d W 9 0 O y w m c X V v d D t D b 2 x 1 b W 4 x L j E w O C Z x d W 9 0 O y w m c X V v d D t D b 2 x 1 b W 4 x L j E w O S Z x d W 9 0 O y w m c X V v d D t D b 2 x 1 b W 4 x L j E x M C Z x d W 9 0 O y w m c X V v d D t D b 2 x 1 b W 4 x L j E x M S Z x d W 9 0 O y w m c X V v d D t D b 2 x 1 b W 4 x L j E x M i Z x d W 9 0 O y w m c X V v d D t D b 2 x 1 b W 4 x L j E x M y Z x d W 9 0 O y w m c X V v d D t D b 2 x 1 b W 4 x L j E x N C Z x d W 9 0 O y w m c X V v d D t D b 2 x 1 b W 4 x L j E x N S Z x d W 9 0 O y w m c X V v d D t D b 2 x 1 b W 4 x L j E x N i Z x d W 9 0 O y w m c X V v d D t D b 2 x 1 b W 4 x L j E x N y Z x d W 9 0 O y w m c X V v d D t D b 2 x 1 b W 4 x L j E x O C Z x d W 9 0 O y w m c X V v d D t D b 2 x 1 b W 4 x L j E x O S Z x d W 9 0 O y w m c X V v d D t D b 2 x 1 b W 4 x L j E y M C Z x d W 9 0 O y w m c X V v d D t D b 2 x 1 b W 4 x L j E y M S Z x d W 9 0 O y w m c X V v d D t D b 2 x 1 b W 4 x L j E y M i Z x d W 9 0 O y w m c X V v d D t D b 2 x 1 b W 4 x L j E y M y Z x d W 9 0 O y w m c X V v d D t D b 2 x 1 b W 4 x L j E y N C Z x d W 9 0 O y w m c X V v d D t D b 2 x 1 b W 4 x L j E y N S Z x d W 9 0 O y w m c X V v d D t D b 2 x 1 b W 4 x L j E y N i Z x d W 9 0 O y w m c X V v d D t D b 2 x 1 b W 4 x L j E y N y Z x d W 9 0 O y w m c X V v d D t D b 2 x 1 b W 4 x L j E y O C Z x d W 9 0 O y w m c X V v d D t D b 2 x 1 b W 4 x L j E y O S Z x d W 9 0 O y w m c X V v d D t D b 2 x 1 b W 4 x L j E z M C Z x d W 9 0 O y w m c X V v d D t D b 2 x 1 b W 4 x L j E z M S Z x d W 9 0 O y w m c X V v d D t D b 2 x 1 b W 4 x L j E z M i Z x d W 9 0 O y w m c X V v d D t D b 2 x 1 b W 4 x L j E z M y Z x d W 9 0 O y w m c X V v d D t D b 2 x 1 b W 4 x L j E z N C Z x d W 9 0 O y w m c X V v d D t D b 2 x 1 b W 4 x L j E z N S Z x d W 9 0 O y w m c X V v d D t D b 2 x 1 b W 4 x L j E z N i Z x d W 9 0 O y w m c X V v d D t D b 2 x 1 b W 4 x L j E z N y Z x d W 9 0 O y w m c X V v d D t D b 2 x 1 b W 4 x L j E z O C Z x d W 9 0 O y w m c X V v d D t D b 2 x 1 b W 4 x L j E z O S Z x d W 9 0 O y w m c X V v d D t D b 2 x 1 b W 4 x L j E 0 M C Z x d W 9 0 O y w m c X V v d D t D b 2 x 1 b W 4 x L j E 0 M S Z x d W 9 0 O y w m c X V v d D t D b 2 x 1 b W 4 x L j E 0 M i Z x d W 9 0 O y w m c X V v d D t D b 2 x 1 b W 4 x L j E 0 M y Z x d W 9 0 O y w m c X V v d D t D b 2 x 1 b W 4 x L j E 0 N C Z x d W 9 0 O y w m c X V v d D t D b 2 x 1 b W 4 x L j E 0 N S Z x d W 9 0 O y w m c X V v d D t D b 2 x 1 b W 4 x L j E 0 N i Z x d W 9 0 O y w m c X V v d D t D b 2 x 1 b W 4 x L j E 0 N y Z x d W 9 0 O y w m c X V v d D t D b 2 x 1 b W 4 x L j E 0 O C Z x d W 9 0 O y w m c X V v d D t D b 2 x 1 b W 4 x L j E 0 O S Z x d W 9 0 O y w m c X V v d D t D b 2 x 1 b W 4 x L j E 1 M C Z x d W 9 0 O y w m c X V v d D t D b 2 x 1 b W 4 x L j E 1 M S Z x d W 9 0 O y w m c X V v d D t D b 2 x 1 b W 4 x L j E 1 M i Z x d W 9 0 O y w m c X V v d D t D b 2 x 1 b W 4 x L j E 1 M y Z x d W 9 0 O y w m c X V v d D t D b 2 x 1 b W 4 x L j E 1 N C Z x d W 9 0 O y w m c X V v d D t D b 2 x 1 b W 4 x L j E 1 N S Z x d W 9 0 O y w m c X V v d D t D b 2 x 1 b W 4 x L j E 1 N i Z x d W 9 0 O y w m c X V v d D t D b 2 x 1 b W 4 x L j E 1 N y Z x d W 9 0 O y w m c X V v d D t D b 2 x 1 b W 4 x L j E 1 O C Z x d W 9 0 O y w m c X V v d D t D b 2 x 1 b W 4 x L j E 1 O S Z x d W 9 0 O y w m c X V v d D t D b 2 x 1 b W 4 x L j E 2 M C Z x d W 9 0 O y w m c X V v d D t D b 2 x 1 b W 4 x L j E 2 M S Z x d W 9 0 O y w m c X V v d D t D b 2 x 1 b W 4 x L j E 2 M i Z x d W 9 0 O y w m c X V v d D t D b 2 x 1 b W 4 x L j E 2 M y Z x d W 9 0 O y w m c X V v d D t D b 2 x 1 b W 4 x L j E 2 N C Z x d W 9 0 O y w m c X V v d D t D b 2 x 1 b W 4 x L j E 2 N S Z x d W 9 0 O y w m c X V v d D t D b 2 x 1 b W 4 x L j E 2 N i Z x d W 9 0 O y w m c X V v d D t D b 2 x 1 b W 4 x L j E 2 N y Z x d W 9 0 O y w m c X V v d D t D b 2 x 1 b W 4 x L j E 2 O C Z x d W 9 0 O y w m c X V v d D t D b 2 x 1 b W 4 x L j E 2 O S Z x d W 9 0 O y w m c X V v d D t D b 2 x 1 b W 4 x L j E 3 M C Z x d W 9 0 O y w m c X V v d D t D b 2 x 1 b W 4 x L j E 3 M S Z x d W 9 0 O y w m c X V v d D t D b 2 x 1 b W 4 x L j E 3 M i Z x d W 9 0 O y w m c X V v d D t D b 2 x 1 b W 4 x L j E 3 M y Z x d W 9 0 O y w m c X V v d D t D b 2 x 1 b W 4 x L j E 3 N C Z x d W 9 0 O y w m c X V v d D t D b 2 x 1 b W 4 x L j E 3 N S Z x d W 9 0 O y w m c X V v d D t D b 2 x 1 b W 4 x L j E 3 N i Z x d W 9 0 O y w m c X V v d D t D b 2 x 1 b W 4 x L j E 3 N y Z x d W 9 0 O y w m c X V v d D t D b 2 x 1 b W 4 x L j E 3 O C Z x d W 9 0 O y w m c X V v d D t D b 2 x 1 b W 4 x L j E 3 O S Z x d W 9 0 O y w m c X V v d D t D b 2 x 1 b W 4 x L j E 4 M C Z x d W 9 0 O y w m c X V v d D t D b 2 x 1 b W 4 x L j E 4 M S Z x d W 9 0 O y w m c X V v d D t D b 2 x 1 b W 4 x L j E 4 M i Z x d W 9 0 O y w m c X V v d D t D b 2 x 1 b W 4 x L j E 4 M y Z x d W 9 0 O y w m c X V v d D t D b 2 x 1 b W 4 x L j E 4 N C Z x d W 9 0 O y w m c X V v d D t D b 2 x 1 b W 4 x L j E 4 N S Z x d W 9 0 O y w m c X V v d D t D b 2 x 1 b W 4 x L j E 4 N i Z x d W 9 0 O y w m c X V v d D t D b 2 x 1 b W 4 x L j E 4 N y Z x d W 9 0 O y w m c X V v d D t D b 2 x 1 b W 4 x L j E 4 O C Z x d W 9 0 O y w m c X V v d D t D b 2 x 1 b W 4 x L j E 4 O S Z x d W 9 0 O y w m c X V v d D t D b 2 x 1 b W 4 x L j E 5 M C Z x d W 9 0 O y w m c X V v d D t D b 2 x 1 b W 4 x L j E 5 M S Z x d W 9 0 O y w m c X V v d D t D b 2 x 1 b W 4 x L j E 5 M i Z x d W 9 0 O y w m c X V v d D t D b 2 x 1 b W 4 x L j E 5 M y Z x d W 9 0 O y w m c X V v d D t D b 2 x 1 b W 4 x L j E 5 N C Z x d W 9 0 O y w m c X V v d D t D b 2 x 1 b W 4 x L j E 5 N S Z x d W 9 0 O y w m c X V v d D t D b 2 x 1 b W 4 x L j E 5 N i Z x d W 9 0 O y w m c X V v d D t D b 2 x 1 b W 4 x L j E 5 N y Z x d W 9 0 O y w m c X V v d D t D b 2 x 1 b W 4 x L j E 5 O C Z x d W 9 0 O y w m c X V v d D t D b 2 x 1 b W 4 x L j E 5 O S Z x d W 9 0 O y w m c X V v d D t D b 2 x 1 b W 4 x L j I w M C Z x d W 9 0 O y w m c X V v d D t D b 2 x 1 b W 4 x L j I w M S Z x d W 9 0 O y w m c X V v d D t D b 2 x 1 b W 4 x L j I w M i Z x d W 9 0 O y w m c X V v d D t D b 2 x 1 b W 4 x L j I w M y Z x d W 9 0 O y w m c X V v d D t D b 2 x 1 b W 4 x L j I w N C Z x d W 9 0 O y w m c X V v d D t D b 2 x 1 b W 4 x L j I w N S Z x d W 9 0 O y w m c X V v d D t D b 2 x 1 b W 4 x L j I w N i Z x d W 9 0 O y w m c X V v d D t D b 2 x 1 b W 4 x L j I w N y Z x d W 9 0 O y w m c X V v d D t D b 2 x 1 b W 4 x L j I w O C Z x d W 9 0 O y w m c X V v d D t D b 2 x 1 b W 4 x L j I w O S Z x d W 9 0 O y w m c X V v d D t D b 2 x 1 b W 4 x L j I x M C Z x d W 9 0 O y w m c X V v d D t D b 2 x 1 b W 4 x L j I x M S Z x d W 9 0 O y w m c X V v d D t D b 2 x 1 b W 4 x L j I x M i Z x d W 9 0 O y w m c X V v d D t D b 2 x 1 b W 4 x L j I x M y Z x d W 9 0 O y w m c X V v d D t D b 2 x 1 b W 4 x L j I x N C Z x d W 9 0 O y w m c X V v d D t D b 2 x 1 b W 4 x L j I x N S Z x d W 9 0 O y w m c X V v d D t D b 2 x 1 b W 4 x L j I x N i Z x d W 9 0 O y w m c X V v d D t D b 2 x 1 b W 4 x L j I x N y Z x d W 9 0 O y w m c X V v d D t D b 2 x 1 b W 4 x L j I x O C Z x d W 9 0 O y w m c X V v d D t D b 2 x 1 b W 4 x L j I x O S Z x d W 9 0 O y w m c X V v d D t D b 2 x 1 b W 4 x L j I y M C Z x d W 9 0 O y w m c X V v d D t D b 2 x 1 b W 4 x L j I y M S Z x d W 9 0 O y w m c X V v d D t D b 2 x 1 b W 4 x L j I y M i Z x d W 9 0 O y w m c X V v d D t D b 2 x 1 b W 4 x L j I y M y Z x d W 9 0 O y w m c X V v d D t D b 2 x 1 b W 4 x L j I y N C Z x d W 9 0 O y w m c X V v d D t D b 2 x 1 b W 4 x L j I y N S Z x d W 9 0 O y w m c X V v d D t D b 2 x 1 b W 4 x L j I y N i Z x d W 9 0 O y w m c X V v d D t D b 2 x 1 b W 4 x L j I y N y Z x d W 9 0 O y w m c X V v d D t D b 2 x 1 b W 4 x L j I y O C Z x d W 9 0 O y w m c X V v d D t D b 2 x 1 b W 4 x L j I y O S Z x d W 9 0 O y w m c X V v d D t D b 2 x 1 b W 4 x L j I z M C Z x d W 9 0 O y w m c X V v d D t D b 2 x 1 b W 4 x L j I z M S Z x d W 9 0 O y w m c X V v d D t D b 2 x 1 b W 4 x L j I z M i Z x d W 9 0 O y w m c X V v d D t D b 2 x 1 b W 4 x L j I z M y Z x d W 9 0 O y w m c X V v d D t D b 2 x 1 b W 4 x L j I z N C Z x d W 9 0 O y w m c X V v d D t D b 2 x 1 b W 4 x L j I z N S Z x d W 9 0 O y w m c X V v d D t D b 2 x 1 b W 4 x L j I z N i Z x d W 9 0 O y w m c X V v d D t D b 2 x 1 b W 4 x L j I z N y Z x d W 9 0 O y w m c X V v d D t D b 2 x 1 b W 4 x L j I z O C Z x d W 9 0 O y w m c X V v d D t D b 2 x 1 b W 4 x L j I z O S Z x d W 9 0 O y w m c X V v d D t D b 2 x 1 b W 4 x L j I 0 M C Z x d W 9 0 O y w m c X V v d D t D b 2 x 1 b W 4 x L j I 0 M S Z x d W 9 0 O y w m c X V v d D t D b 2 x 1 b W 4 x L j I 0 M i Z x d W 9 0 O y w m c X V v d D t D b 2 x 1 b W 4 x L j I 0 M y Z x d W 9 0 O y w m c X V v d D t D b 2 x 1 b W 4 x L j I 0 N C Z x d W 9 0 O y w m c X V v d D t D b 2 x 1 b W 4 x L j I 0 N S Z x d W 9 0 O y w m c X V v d D t D b 2 x 1 b W 4 x L j I 0 N i Z x d W 9 0 O y w m c X V v d D t D b 2 x 1 b W 4 x L j I 0 N y Z x d W 9 0 O y w m c X V v d D t D b 2 x 1 b W 4 x L j I 0 O C Z x d W 9 0 O y w m c X V v d D t D b 2 x 1 b W 4 x L j I 0 O S Z x d W 9 0 O y w m c X V v d D t D b 2 x 1 b W 4 x L j I 1 M C Z x d W 9 0 O y w m c X V v d D t D b 2 x 1 b W 4 x L j I 1 M S Z x d W 9 0 O y w m c X V v d D t D b 2 x 1 b W 4 x L j I 1 M i Z x d W 9 0 O y w m c X V v d D t D b 2 x 1 b W 4 x L j I 1 M y Z x d W 9 0 O y w m c X V v d D t D b 2 x 1 b W 4 x L j I 1 N C Z x d W 9 0 O y w m c X V v d D t D b 2 x 1 b W 4 x L j I 1 N S Z x d W 9 0 O y w m c X V v d D t D b 2 x 1 b W 4 x L j I 1 N i Z x d W 9 0 O y w m c X V v d D t D b 2 x 1 b W 4 x L j I 1 N y Z x d W 9 0 O y w m c X V v d D t D b 2 x 1 b W 4 x L j I 1 O C Z x d W 9 0 O y w m c X V v d D t D b 2 x 1 b W 4 x L j I 1 O S Z x d W 9 0 O y w m c X V v d D t D b 2 x 1 b W 4 x L j I 2 M C Z x d W 9 0 O y w m c X V v d D t D b 2 x 1 b W 4 x L j I 2 M S Z x d W 9 0 O y w m c X V v d D t D b 2 x 1 b W 4 x L j I 2 M i Z x d W 9 0 O y w m c X V v d D t D b 2 x 1 b W 4 x L j I 2 M y Z x d W 9 0 O y w m c X V v d D t D b 2 x 1 b W 4 x L j I 2 N C Z x d W 9 0 O y w m c X V v d D t D b 2 x 1 b W 4 x L j I 2 N S Z x d W 9 0 O y w m c X V v d D t D b 2 x 1 b W 4 x L j I 2 N i Z x d W 9 0 O y w m c X V v d D t D b 2 x 1 b W 4 x L j I 2 N y Z x d W 9 0 O y w m c X V v d D t D b 2 x 1 b W 4 x L j I 2 O C Z x d W 9 0 O y w m c X V v d D t D b 2 x 1 b W 4 x L j I 2 O S Z x d W 9 0 O y w m c X V v d D t D b 2 x 1 b W 4 x L j I 3 M C Z x d W 9 0 O y w m c X V v d D t D b 2 x 1 b W 4 x L j I 3 M S Z x d W 9 0 O y w m c X V v d D t D b 2 x 1 b W 4 x L j I 3 M i Z x d W 9 0 O y w m c X V v d D t D b 2 x 1 b W 4 x L j I 3 M y Z x d W 9 0 O y w m c X V v d D t D b 2 x 1 b W 4 x L j I 3 N C Z x d W 9 0 O y w m c X V v d D t D b 2 x 1 b W 4 x L j I 3 N S Z x d W 9 0 O y w m c X V v d D t D b 2 x 1 b W 4 x L j I 3 N i Z x d W 9 0 O y w m c X V v d D t D b 2 x 1 b W 4 x L j I 3 N y Z x d W 9 0 O y w m c X V v d D t D b 2 x 1 b W 4 x L j I 3 O C Z x d W 9 0 O y w m c X V v d D t D b 2 x 1 b W 4 x L j I 3 O S Z x d W 9 0 O y w m c X V v d D t D b 2 x 1 b W 4 x L j I 4 M C Z x d W 9 0 O y w m c X V v d D t D b 2 x 1 b W 4 x L j I 4 M S Z x d W 9 0 O y w m c X V v d D t D b 2 x 1 b W 4 x L j I 4 M i Z x d W 9 0 O y w m c X V v d D t D b 2 x 1 b W 4 x L j I 4 M y Z x d W 9 0 O y w m c X V v d D t D b 2 x 1 b W 4 x L j I 4 N C Z x d W 9 0 O y w m c X V v d D t D b 2 x 1 b W 4 x L j I 4 N S Z x d W 9 0 O y w m c X V v d D t D b 2 x 1 b W 4 x L j I 4 N i Z x d W 9 0 O y w m c X V v d D t D b 2 x 1 b W 4 x L j I 4 N y Z x d W 9 0 O y w m c X V v d D t D b 2 x 1 b W 4 x L j I 4 O C Z x d W 9 0 O y w m c X V v d D t D b 2 x 1 b W 4 x L j I 4 O S Z x d W 9 0 O y w m c X V v d D t D b 2 x 1 b W 4 x L j I 5 M C Z x d W 9 0 O y w m c X V v d D t D b 2 x 1 b W 4 x L j I 5 M S Z x d W 9 0 O y w m c X V v d D t D b 2 x 1 b W 4 x L j I 5 M i Z x d W 9 0 O y w m c X V v d D t D b 2 x 1 b W 4 x L j I 5 M y Z x d W 9 0 O y w m c X V v d D t D b 2 x 1 b W 4 x L j I 5 N C Z x d W 9 0 O y w m c X V v d D t D b 2 x 1 b W 4 x L j I 5 N S Z x d W 9 0 O y w m c X V v d D t D b 2 x 1 b W 4 x L j I 5 N i Z x d W 9 0 O y w m c X V v d D t D b 2 x 1 b W 4 x L j I 5 N y Z x d W 9 0 O y w m c X V v d D t D b 2 x 1 b W 4 x L j I 5 O C Z x d W 9 0 O y w m c X V v d D t D b 2 x 1 b W 4 x L j I 5 O S Z x d W 9 0 O y w m c X V v d D t D b 2 x 1 b W 4 x L j M w M C Z x d W 9 0 O y w m c X V v d D t D b 2 x 1 b W 4 x L j M w M S Z x d W 9 0 O y w m c X V v d D t D b 2 x 1 b W 4 x L j M w M i Z x d W 9 0 O y w m c X V v d D t D b 2 x 1 b W 4 x L j M w M y Z x d W 9 0 O y w m c X V v d D t D b 2 x 1 b W 4 x L j M w N C Z x d W 9 0 O y w m c X V v d D t D b 2 x 1 b W 4 x L j M w N S Z x d W 9 0 O y w m c X V v d D t D b 2 x 1 b W 4 x L j M w N i Z x d W 9 0 O y w m c X V v d D t D b 2 x 1 b W 4 x L j M w N y Z x d W 9 0 O y w m c X V v d D t D b 2 x 1 b W 4 x L j M w O C Z x d W 9 0 O y w m c X V v d D t D b 2 x 1 b W 4 x L j M w O S Z x d W 9 0 O y w m c X V v d D t D b 2 x 1 b W 4 x L j M x M C Z x d W 9 0 O y w m c X V v d D t D b 2 x 1 b W 4 x L j M x M S Z x d W 9 0 O y w m c X V v d D t D b 2 x 1 b W 4 x L j M x M i Z x d W 9 0 O y w m c X V v d D t D b 2 x 1 b W 4 x L j M x M y Z x d W 9 0 O y w m c X V v d D t D b 2 x 1 b W 4 x L j M x N C Z x d W 9 0 O y w m c X V v d D t D b 2 x 1 b W 4 x L j M x N S Z x d W 9 0 O y w m c X V v d D t D b 2 x 1 b W 4 x L j M x N i Z x d W 9 0 O y w m c X V v d D t D b 2 x 1 b W 4 x L j M x N y Z x d W 9 0 O y w m c X V v d D t D b 2 x 1 b W 4 x L j M x O C Z x d W 9 0 O y w m c X V v d D t D b 2 x 1 b W 4 x L j M x O S Z x d W 9 0 O y w m c X V v d D t D b 2 x 1 b W 4 x L j M y M C Z x d W 9 0 O y w m c X V v d D t D b 2 x 1 b W 4 x L j M y M S Z x d W 9 0 O y w m c X V v d D t D b 2 x 1 b W 4 x L j M y M i Z x d W 9 0 O y w m c X V v d D t D b 2 x 1 b W 4 x L j M y M y Z x d W 9 0 O y w m c X V v d D t D b 2 x 1 b W 4 x L j M y N C Z x d W 9 0 O y w m c X V v d D t D b 2 x 1 b W 4 x L j M y N S Z x d W 9 0 O y w m c X V v d D t D b 2 x 1 b W 4 x L j M y N i Z x d W 9 0 O y w m c X V v d D t D b 2 x 1 b W 4 x L j M y N y Z x d W 9 0 O y w m c X V v d D t D b 2 x 1 b W 4 x L j M y O C Z x d W 9 0 O y w m c X V v d D t D b 2 x 1 b W 4 x L j M y O S Z x d W 9 0 O y w m c X V v d D t D b 2 x 1 b W 4 x L j M z M C Z x d W 9 0 O y w m c X V v d D t D b 2 x 1 b W 4 x L j M z M S Z x d W 9 0 O y w m c X V v d D t D b 2 x 1 b W 4 x L j M z M i Z x d W 9 0 O y w m c X V v d D t D b 2 x 1 b W 4 x L j M z M y Z x d W 9 0 O y w m c X V v d D t D b 2 x 1 b W 4 x L j M z N C Z x d W 9 0 O y w m c X V v d D t D b 2 x 1 b W 4 x L j M z N S Z x d W 9 0 O y w m c X V v d D t D b 2 x 1 b W 4 x L j M z N i Z x d W 9 0 O y w m c X V v d D t D b 2 x 1 b W 4 x L j M z N y Z x d W 9 0 O y w m c X V v d D t D b 2 x 1 b W 4 x L j M z O C Z x d W 9 0 O y w m c X V v d D t D b 2 x 1 b W 4 x L j M z O S Z x d W 9 0 O y w m c X V v d D t D b 2 x 1 b W 4 x L j M 0 M C Z x d W 9 0 O y w m c X V v d D t D b 2 x 1 b W 4 x L j M 0 M S Z x d W 9 0 O y w m c X V v d D t D b 2 x 1 b W 4 x L j M 0 M i Z x d W 9 0 O y w m c X V v d D t D b 2 x 1 b W 4 x L j M 0 M y Z x d W 9 0 O y w m c X V v d D t D b 2 x 1 b W 4 x L j M 0 N C Z x d W 9 0 O y w m c X V v d D t D b 2 x 1 b W 4 x L j M 0 N S Z x d W 9 0 O y w m c X V v d D t D b 2 x 1 b W 4 x L j M 0 N i Z x d W 9 0 O y w m c X V v d D t D b 2 x 1 b W 4 x L j M 0 N y Z x d W 9 0 O y w m c X V v d D t D b 2 x 1 b W 4 x L j M 0 O C Z x d W 9 0 O y w m c X V v d D t D b 2 x 1 b W 4 x L j M 0 O S Z x d W 9 0 O y w m c X V v d D t D b 2 x 1 b W 4 x L j M 1 M C Z x d W 9 0 O y w m c X V v d D t D b 2 x 1 b W 4 x L j M 1 M S Z x d W 9 0 O y w m c X V v d D t D b 2 x 1 b W 4 x L j M 1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W I 2 Y T Q 4 Y i 1 k M D c 2 L T Q 0 O G U t O W E 3 M S 1 k Z T B j Y j c 0 Z T Q 2 Z D I i I C 8 + P E V u d H J 5 I F R 5 c G U 9 I l J l b G F 0 a W 9 u c 2 h p c E l u Z m 9 D b 2 5 0 Y W l u Z X I i I F Z h b H V l P S J z e y Z x d W 9 0 O 2 N v b H V t b k N v d W 5 0 J n F 1 b 3 Q 7 O j M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z K S 9 B d X R v U m V t b 3 Z l Z E N v b H V t b n M x L n t D b 2 x 1 b W 4 x L j E s M H 0 m c X V v d D s s J n F 1 b 3 Q 7 U 2 V j d G l v b j E v V G F i b G U x I C g z K S 9 B d X R v U m V t b 3 Z l Z E N v b H V t b n M x L n t D b 2 x 1 b W 4 x L j I s M X 0 m c X V v d D s s J n F 1 b 3 Q 7 U 2 V j d G l v b j E v V G F i b G U x I C g z K S 9 B d X R v U m V t b 3 Z l Z E N v b H V t b n M x L n t D b 2 x 1 b W 4 x L j M s M n 0 m c X V v d D s s J n F 1 b 3 Q 7 U 2 V j d G l v b j E v V G F i b G U x I C g z K S 9 B d X R v U m V t b 3 Z l Z E N v b H V t b n M x L n t D b 2 x 1 b W 4 x L j Q s M 3 0 m c X V v d D s s J n F 1 b 3 Q 7 U 2 V j d G l v b j E v V G F i b G U x I C g z K S 9 B d X R v U m V t b 3 Z l Z E N v b H V t b n M x L n t D b 2 x 1 b W 4 x L j U s N H 0 m c X V v d D s s J n F 1 b 3 Q 7 U 2 V j d G l v b j E v V G F i b G U x I C g z K S 9 B d X R v U m V t b 3 Z l Z E N v b H V t b n M x L n t D b 2 x 1 b W 4 x L j Y s N X 0 m c X V v d D s s J n F 1 b 3 Q 7 U 2 V j d G l v b j E v V G F i b G U x I C g z K S 9 B d X R v U m V t b 3 Z l Z E N v b H V t b n M x L n t D b 2 x 1 b W 4 x L j c s N n 0 m c X V v d D s s J n F 1 b 3 Q 7 U 2 V j d G l v b j E v V G F i b G U x I C g z K S 9 B d X R v U m V t b 3 Z l Z E N v b H V t b n M x L n t D b 2 x 1 b W 4 x L j g s N 3 0 m c X V v d D s s J n F 1 b 3 Q 7 U 2 V j d G l v b j E v V G F i b G U x I C g z K S 9 B d X R v U m V t b 3 Z l Z E N v b H V t b n M x L n t D b 2 x 1 b W 4 x L j k s O H 0 m c X V v d D s s J n F 1 b 3 Q 7 U 2 V j d G l v b j E v V G F i b G U x I C g z K S 9 B d X R v U m V t b 3 Z l Z E N v b H V t b n M x L n t D b 2 x 1 b W 4 x L j E w L D l 9 J n F 1 b 3 Q 7 L C Z x d W 9 0 O 1 N l Y 3 R p b 2 4 x L 1 R h Y m x l M S A o M y k v Q X V 0 b 1 J l b W 9 2 Z W R D b 2 x 1 b W 5 z M S 5 7 Q 2 9 s d W 1 u M S 4 x M S w x M H 0 m c X V v d D s s J n F 1 b 3 Q 7 U 2 V j d G l v b j E v V G F i b G U x I C g z K S 9 B d X R v U m V t b 3 Z l Z E N v b H V t b n M x L n t D b 2 x 1 b W 4 x L j E y L D E x f S Z x d W 9 0 O y w m c X V v d D t T Z W N 0 a W 9 u M S 9 U Y W J s Z T E g K D M p L 0 F 1 d G 9 S Z W 1 v d m V k Q 2 9 s d W 1 u c z E u e 0 N v b H V t b j E u M T M s M T J 9 J n F 1 b 3 Q 7 L C Z x d W 9 0 O 1 N l Y 3 R p b 2 4 x L 1 R h Y m x l M S A o M y k v Q X V 0 b 1 J l b W 9 2 Z W R D b 2 x 1 b W 5 z M S 5 7 Q 2 9 s d W 1 u M S 4 x N C w x M 3 0 m c X V v d D s s J n F 1 b 3 Q 7 U 2 V j d G l v b j E v V G F i b G U x I C g z K S 9 B d X R v U m V t b 3 Z l Z E N v b H V t b n M x L n t D b 2 x 1 b W 4 x L j E 1 L D E 0 f S Z x d W 9 0 O y w m c X V v d D t T Z W N 0 a W 9 u M S 9 U Y W J s Z T E g K D M p L 0 F 1 d G 9 S Z W 1 v d m V k Q 2 9 s d W 1 u c z E u e 0 N v b H V t b j E u M T Y s M T V 9 J n F 1 b 3 Q 7 L C Z x d W 9 0 O 1 N l Y 3 R p b 2 4 x L 1 R h Y m x l M S A o M y k v Q X V 0 b 1 J l b W 9 2 Z W R D b 2 x 1 b W 5 z M S 5 7 Q 2 9 s d W 1 u M S 4 x N y w x N n 0 m c X V v d D s s J n F 1 b 3 Q 7 U 2 V j d G l v b j E v V G F i b G U x I C g z K S 9 B d X R v U m V t b 3 Z l Z E N v b H V t b n M x L n t D b 2 x 1 b W 4 x L j E 4 L D E 3 f S Z x d W 9 0 O y w m c X V v d D t T Z W N 0 a W 9 u M S 9 U Y W J s Z T E g K D M p L 0 F 1 d G 9 S Z W 1 v d m V k Q 2 9 s d W 1 u c z E u e 0 N v b H V t b j E u M T k s M T h 9 J n F 1 b 3 Q 7 L C Z x d W 9 0 O 1 N l Y 3 R p b 2 4 x L 1 R h Y m x l M S A o M y k v Q X V 0 b 1 J l b W 9 2 Z W R D b 2 x 1 b W 5 z M S 5 7 Q 2 9 s d W 1 u M S 4 y M C w x O X 0 m c X V v d D s s J n F 1 b 3 Q 7 U 2 V j d G l v b j E v V G F i b G U x I C g z K S 9 B d X R v U m V t b 3 Z l Z E N v b H V t b n M x L n t D b 2 x 1 b W 4 x L j I x L D I w f S Z x d W 9 0 O y w m c X V v d D t T Z W N 0 a W 9 u M S 9 U Y W J s Z T E g K D M p L 0 F 1 d G 9 S Z W 1 v d m V k Q 2 9 s d W 1 u c z E u e 0 N v b H V t b j E u M j I s M j F 9 J n F 1 b 3 Q 7 L C Z x d W 9 0 O 1 N l Y 3 R p b 2 4 x L 1 R h Y m x l M S A o M y k v Q X V 0 b 1 J l b W 9 2 Z W R D b 2 x 1 b W 5 z M S 5 7 Q 2 9 s d W 1 u M S 4 y M y w y M n 0 m c X V v d D s s J n F 1 b 3 Q 7 U 2 V j d G l v b j E v V G F i b G U x I C g z K S 9 B d X R v U m V t b 3 Z l Z E N v b H V t b n M x L n t D b 2 x 1 b W 4 x L j I 0 L D I z f S Z x d W 9 0 O y w m c X V v d D t T Z W N 0 a W 9 u M S 9 U Y W J s Z T E g K D M p L 0 F 1 d G 9 S Z W 1 v d m V k Q 2 9 s d W 1 u c z E u e 0 N v b H V t b j E u M j U s M j R 9 J n F 1 b 3 Q 7 L C Z x d W 9 0 O 1 N l Y 3 R p b 2 4 x L 1 R h Y m x l M S A o M y k v Q X V 0 b 1 J l b W 9 2 Z W R D b 2 x 1 b W 5 z M S 5 7 Q 2 9 s d W 1 u M S 4 y N i w y N X 0 m c X V v d D s s J n F 1 b 3 Q 7 U 2 V j d G l v b j E v V G F i b G U x I C g z K S 9 B d X R v U m V t b 3 Z l Z E N v b H V t b n M x L n t D b 2 x 1 b W 4 x L j I 3 L D I 2 f S Z x d W 9 0 O y w m c X V v d D t T Z W N 0 a W 9 u M S 9 U Y W J s Z T E g K D M p L 0 F 1 d G 9 S Z W 1 v d m V k Q 2 9 s d W 1 u c z E u e 0 N v b H V t b j E u M j g s M j d 9 J n F 1 b 3 Q 7 L C Z x d W 9 0 O 1 N l Y 3 R p b 2 4 x L 1 R h Y m x l M S A o M y k v Q X V 0 b 1 J l b W 9 2 Z W R D b 2 x 1 b W 5 z M S 5 7 Q 2 9 s d W 1 u M S 4 y O S w y O H 0 m c X V v d D s s J n F 1 b 3 Q 7 U 2 V j d G l v b j E v V G F i b G U x I C g z K S 9 B d X R v U m V t b 3 Z l Z E N v b H V t b n M x L n t D b 2 x 1 b W 4 x L j M w L D I 5 f S Z x d W 9 0 O y w m c X V v d D t T Z W N 0 a W 9 u M S 9 U Y W J s Z T E g K D M p L 0 F 1 d G 9 S Z W 1 v d m V k Q 2 9 s d W 1 u c z E u e 0 N v b H V t b j E u M z E s M z B 9 J n F 1 b 3 Q 7 L C Z x d W 9 0 O 1 N l Y 3 R p b 2 4 x L 1 R h Y m x l M S A o M y k v Q X V 0 b 1 J l b W 9 2 Z W R D b 2 x 1 b W 5 z M S 5 7 Q 2 9 s d W 1 u M S 4 z M i w z M X 0 m c X V v d D s s J n F 1 b 3 Q 7 U 2 V j d G l v b j E v V G F i b G U x I C g z K S 9 B d X R v U m V t b 3 Z l Z E N v b H V t b n M x L n t D b 2 x 1 b W 4 x L j M z L D M y f S Z x d W 9 0 O y w m c X V v d D t T Z W N 0 a W 9 u M S 9 U Y W J s Z T E g K D M p L 0 F 1 d G 9 S Z W 1 v d m V k Q 2 9 s d W 1 u c z E u e 0 N v b H V t b j E u M z Q s M z N 9 J n F 1 b 3 Q 7 L C Z x d W 9 0 O 1 N l Y 3 R p b 2 4 x L 1 R h Y m x l M S A o M y k v Q X V 0 b 1 J l b W 9 2 Z W R D b 2 x 1 b W 5 z M S 5 7 Q 2 9 s d W 1 u M S 4 z N S w z N H 0 m c X V v d D s s J n F 1 b 3 Q 7 U 2 V j d G l v b j E v V G F i b G U x I C g z K S 9 B d X R v U m V t b 3 Z l Z E N v b H V t b n M x L n t D b 2 x 1 b W 4 x L j M 2 L D M 1 f S Z x d W 9 0 O y w m c X V v d D t T Z W N 0 a W 9 u M S 9 U Y W J s Z T E g K D M p L 0 F 1 d G 9 S Z W 1 v d m V k Q 2 9 s d W 1 u c z E u e 0 N v b H V t b j E u M z c s M z Z 9 J n F 1 b 3 Q 7 L C Z x d W 9 0 O 1 N l Y 3 R p b 2 4 x L 1 R h Y m x l M S A o M y k v Q X V 0 b 1 J l b W 9 2 Z W R D b 2 x 1 b W 5 z M S 5 7 Q 2 9 s d W 1 u M S 4 z O C w z N 3 0 m c X V v d D s s J n F 1 b 3 Q 7 U 2 V j d G l v b j E v V G F i b G U x I C g z K S 9 B d X R v U m V t b 3 Z l Z E N v b H V t b n M x L n t D b 2 x 1 b W 4 x L j M 5 L D M 4 f S Z x d W 9 0 O y w m c X V v d D t T Z W N 0 a W 9 u M S 9 U Y W J s Z T E g K D M p L 0 F 1 d G 9 S Z W 1 v d m V k Q 2 9 s d W 1 u c z E u e 0 N v b H V t b j E u N D A s M z l 9 J n F 1 b 3 Q 7 L C Z x d W 9 0 O 1 N l Y 3 R p b 2 4 x L 1 R h Y m x l M S A o M y k v Q X V 0 b 1 J l b W 9 2 Z W R D b 2 x 1 b W 5 z M S 5 7 Q 2 9 s d W 1 u M S 4 0 M S w 0 M H 0 m c X V v d D s s J n F 1 b 3 Q 7 U 2 V j d G l v b j E v V G F i b G U x I C g z K S 9 B d X R v U m V t b 3 Z l Z E N v b H V t b n M x L n t D b 2 x 1 b W 4 x L j Q y L D Q x f S Z x d W 9 0 O y w m c X V v d D t T Z W N 0 a W 9 u M S 9 U Y W J s Z T E g K D M p L 0 F 1 d G 9 S Z W 1 v d m V k Q 2 9 s d W 1 u c z E u e 0 N v b H V t b j E u N D M s N D J 9 J n F 1 b 3 Q 7 L C Z x d W 9 0 O 1 N l Y 3 R p b 2 4 x L 1 R h Y m x l M S A o M y k v Q X V 0 b 1 J l b W 9 2 Z W R D b 2 x 1 b W 5 z M S 5 7 Q 2 9 s d W 1 u M S 4 0 N C w 0 M 3 0 m c X V v d D s s J n F 1 b 3 Q 7 U 2 V j d G l v b j E v V G F i b G U x I C g z K S 9 B d X R v U m V t b 3 Z l Z E N v b H V t b n M x L n t D b 2 x 1 b W 4 x L j Q 1 L D Q 0 f S Z x d W 9 0 O y w m c X V v d D t T Z W N 0 a W 9 u M S 9 U Y W J s Z T E g K D M p L 0 F 1 d G 9 S Z W 1 v d m V k Q 2 9 s d W 1 u c z E u e 0 N v b H V t b j E u N D Y s N D V 9 J n F 1 b 3 Q 7 L C Z x d W 9 0 O 1 N l Y 3 R p b 2 4 x L 1 R h Y m x l M S A o M y k v Q X V 0 b 1 J l b W 9 2 Z W R D b 2 x 1 b W 5 z M S 5 7 Q 2 9 s d W 1 u M S 4 0 N y w 0 N n 0 m c X V v d D s s J n F 1 b 3 Q 7 U 2 V j d G l v b j E v V G F i b G U x I C g z K S 9 B d X R v U m V t b 3 Z l Z E N v b H V t b n M x L n t D b 2 x 1 b W 4 x L j Q 4 L D Q 3 f S Z x d W 9 0 O y w m c X V v d D t T Z W N 0 a W 9 u M S 9 U Y W J s Z T E g K D M p L 0 F 1 d G 9 S Z W 1 v d m V k Q 2 9 s d W 1 u c z E u e 0 N v b H V t b j E u N D k s N D h 9 J n F 1 b 3 Q 7 L C Z x d W 9 0 O 1 N l Y 3 R p b 2 4 x L 1 R h Y m x l M S A o M y k v Q X V 0 b 1 J l b W 9 2 Z W R D b 2 x 1 b W 5 z M S 5 7 Q 2 9 s d W 1 u M S 4 1 M C w 0 O X 0 m c X V v d D s s J n F 1 b 3 Q 7 U 2 V j d G l v b j E v V G F i b G U x I C g z K S 9 B d X R v U m V t b 3 Z l Z E N v b H V t b n M x L n t D b 2 x 1 b W 4 x L j U x L D U w f S Z x d W 9 0 O y w m c X V v d D t T Z W N 0 a W 9 u M S 9 U Y W J s Z T E g K D M p L 0 F 1 d G 9 S Z W 1 v d m V k Q 2 9 s d W 1 u c z E u e 0 N v b H V t b j E u N T I s N T F 9 J n F 1 b 3 Q 7 L C Z x d W 9 0 O 1 N l Y 3 R p b 2 4 x L 1 R h Y m x l M S A o M y k v Q X V 0 b 1 J l b W 9 2 Z W R D b 2 x 1 b W 5 z M S 5 7 Q 2 9 s d W 1 u M S 4 1 M y w 1 M n 0 m c X V v d D s s J n F 1 b 3 Q 7 U 2 V j d G l v b j E v V G F i b G U x I C g z K S 9 B d X R v U m V t b 3 Z l Z E N v b H V t b n M x L n t D b 2 x 1 b W 4 x L j U 0 L D U z f S Z x d W 9 0 O y w m c X V v d D t T Z W N 0 a W 9 u M S 9 U Y W J s Z T E g K D M p L 0 F 1 d G 9 S Z W 1 v d m V k Q 2 9 s d W 1 u c z E u e 0 N v b H V t b j E u N T U s N T R 9 J n F 1 b 3 Q 7 L C Z x d W 9 0 O 1 N l Y 3 R p b 2 4 x L 1 R h Y m x l M S A o M y k v Q X V 0 b 1 J l b W 9 2 Z W R D b 2 x 1 b W 5 z M S 5 7 Q 2 9 s d W 1 u M S 4 1 N i w 1 N X 0 m c X V v d D s s J n F 1 b 3 Q 7 U 2 V j d G l v b j E v V G F i b G U x I C g z K S 9 B d X R v U m V t b 3 Z l Z E N v b H V t b n M x L n t D b 2 x 1 b W 4 x L j U 3 L D U 2 f S Z x d W 9 0 O y w m c X V v d D t T Z W N 0 a W 9 u M S 9 U Y W J s Z T E g K D M p L 0 F 1 d G 9 S Z W 1 v d m V k Q 2 9 s d W 1 u c z E u e 0 N v b H V t b j E u N T g s N T d 9 J n F 1 b 3 Q 7 L C Z x d W 9 0 O 1 N l Y 3 R p b 2 4 x L 1 R h Y m x l M S A o M y k v Q X V 0 b 1 J l b W 9 2 Z W R D b 2 x 1 b W 5 z M S 5 7 Q 2 9 s d W 1 u M S 4 1 O S w 1 O H 0 m c X V v d D s s J n F 1 b 3 Q 7 U 2 V j d G l v b j E v V G F i b G U x I C g z K S 9 B d X R v U m V t b 3 Z l Z E N v b H V t b n M x L n t D b 2 x 1 b W 4 x L j Y w L D U 5 f S Z x d W 9 0 O y w m c X V v d D t T Z W N 0 a W 9 u M S 9 U Y W J s Z T E g K D M p L 0 F 1 d G 9 S Z W 1 v d m V k Q 2 9 s d W 1 u c z E u e 0 N v b H V t b j E u N j E s N j B 9 J n F 1 b 3 Q 7 L C Z x d W 9 0 O 1 N l Y 3 R p b 2 4 x L 1 R h Y m x l M S A o M y k v Q X V 0 b 1 J l b W 9 2 Z W R D b 2 x 1 b W 5 z M S 5 7 Q 2 9 s d W 1 u M S 4 2 M i w 2 M X 0 m c X V v d D s s J n F 1 b 3 Q 7 U 2 V j d G l v b j E v V G F i b G U x I C g z K S 9 B d X R v U m V t b 3 Z l Z E N v b H V t b n M x L n t D b 2 x 1 b W 4 x L j Y z L D Y y f S Z x d W 9 0 O y w m c X V v d D t T Z W N 0 a W 9 u M S 9 U Y W J s Z T E g K D M p L 0 F 1 d G 9 S Z W 1 v d m V k Q 2 9 s d W 1 u c z E u e 0 N v b H V t b j E u N j Q s N j N 9 J n F 1 b 3 Q 7 L C Z x d W 9 0 O 1 N l Y 3 R p b 2 4 x L 1 R h Y m x l M S A o M y k v Q X V 0 b 1 J l b W 9 2 Z W R D b 2 x 1 b W 5 z M S 5 7 Q 2 9 s d W 1 u M S 4 2 N S w 2 N H 0 m c X V v d D s s J n F 1 b 3 Q 7 U 2 V j d G l v b j E v V G F i b G U x I C g z K S 9 B d X R v U m V t b 3 Z l Z E N v b H V t b n M x L n t D b 2 x 1 b W 4 x L j Y 2 L D Y 1 f S Z x d W 9 0 O y w m c X V v d D t T Z W N 0 a W 9 u M S 9 U Y W J s Z T E g K D M p L 0 F 1 d G 9 S Z W 1 v d m V k Q 2 9 s d W 1 u c z E u e 0 N v b H V t b j E u N j c s N j Z 9 J n F 1 b 3 Q 7 L C Z x d W 9 0 O 1 N l Y 3 R p b 2 4 x L 1 R h Y m x l M S A o M y k v Q X V 0 b 1 J l b W 9 2 Z W R D b 2 x 1 b W 5 z M S 5 7 Q 2 9 s d W 1 u M S 4 2 O C w 2 N 3 0 m c X V v d D s s J n F 1 b 3 Q 7 U 2 V j d G l v b j E v V G F i b G U x I C g z K S 9 B d X R v U m V t b 3 Z l Z E N v b H V t b n M x L n t D b 2 x 1 b W 4 x L j Y 5 L D Y 4 f S Z x d W 9 0 O y w m c X V v d D t T Z W N 0 a W 9 u M S 9 U Y W J s Z T E g K D M p L 0 F 1 d G 9 S Z W 1 v d m V k Q 2 9 s d W 1 u c z E u e 0 N v b H V t b j E u N z A s N j l 9 J n F 1 b 3 Q 7 L C Z x d W 9 0 O 1 N l Y 3 R p b 2 4 x L 1 R h Y m x l M S A o M y k v Q X V 0 b 1 J l b W 9 2 Z W R D b 2 x 1 b W 5 z M S 5 7 Q 2 9 s d W 1 u M S 4 3 M S w 3 M H 0 m c X V v d D s s J n F 1 b 3 Q 7 U 2 V j d G l v b j E v V G F i b G U x I C g z K S 9 B d X R v U m V t b 3 Z l Z E N v b H V t b n M x L n t D b 2 x 1 b W 4 x L j c y L D c x f S Z x d W 9 0 O y w m c X V v d D t T Z W N 0 a W 9 u M S 9 U Y W J s Z T E g K D M p L 0 F 1 d G 9 S Z W 1 v d m V k Q 2 9 s d W 1 u c z E u e 0 N v b H V t b j E u N z M s N z J 9 J n F 1 b 3 Q 7 L C Z x d W 9 0 O 1 N l Y 3 R p b 2 4 x L 1 R h Y m x l M S A o M y k v Q X V 0 b 1 J l b W 9 2 Z W R D b 2 x 1 b W 5 z M S 5 7 Q 2 9 s d W 1 u M S 4 3 N C w 3 M 3 0 m c X V v d D s s J n F 1 b 3 Q 7 U 2 V j d G l v b j E v V G F i b G U x I C g z K S 9 B d X R v U m V t b 3 Z l Z E N v b H V t b n M x L n t D b 2 x 1 b W 4 x L j c 1 L D c 0 f S Z x d W 9 0 O y w m c X V v d D t T Z W N 0 a W 9 u M S 9 U Y W J s Z T E g K D M p L 0 F 1 d G 9 S Z W 1 v d m V k Q 2 9 s d W 1 u c z E u e 0 N v b H V t b j E u N z Y s N z V 9 J n F 1 b 3 Q 7 L C Z x d W 9 0 O 1 N l Y 3 R p b 2 4 x L 1 R h Y m x l M S A o M y k v Q X V 0 b 1 J l b W 9 2 Z W R D b 2 x 1 b W 5 z M S 5 7 Q 2 9 s d W 1 u M S 4 3 N y w 3 N n 0 m c X V v d D s s J n F 1 b 3 Q 7 U 2 V j d G l v b j E v V G F i b G U x I C g z K S 9 B d X R v U m V t b 3 Z l Z E N v b H V t b n M x L n t D b 2 x 1 b W 4 x L j c 4 L D c 3 f S Z x d W 9 0 O y w m c X V v d D t T Z W N 0 a W 9 u M S 9 U Y W J s Z T E g K D M p L 0 F 1 d G 9 S Z W 1 v d m V k Q 2 9 s d W 1 u c z E u e 0 N v b H V t b j E u N z k s N z h 9 J n F 1 b 3 Q 7 L C Z x d W 9 0 O 1 N l Y 3 R p b 2 4 x L 1 R h Y m x l M S A o M y k v Q X V 0 b 1 J l b W 9 2 Z W R D b 2 x 1 b W 5 z M S 5 7 Q 2 9 s d W 1 u M S 4 4 M C w 3 O X 0 m c X V v d D s s J n F 1 b 3 Q 7 U 2 V j d G l v b j E v V G F i b G U x I C g z K S 9 B d X R v U m V t b 3 Z l Z E N v b H V t b n M x L n t D b 2 x 1 b W 4 x L j g x L D g w f S Z x d W 9 0 O y w m c X V v d D t T Z W N 0 a W 9 u M S 9 U Y W J s Z T E g K D M p L 0 F 1 d G 9 S Z W 1 v d m V k Q 2 9 s d W 1 u c z E u e 0 N v b H V t b j E u O D I s O D F 9 J n F 1 b 3 Q 7 L C Z x d W 9 0 O 1 N l Y 3 R p b 2 4 x L 1 R h Y m x l M S A o M y k v Q X V 0 b 1 J l b W 9 2 Z W R D b 2 x 1 b W 5 z M S 5 7 Q 2 9 s d W 1 u M S 4 4 M y w 4 M n 0 m c X V v d D s s J n F 1 b 3 Q 7 U 2 V j d G l v b j E v V G F i b G U x I C g z K S 9 B d X R v U m V t b 3 Z l Z E N v b H V t b n M x L n t D b 2 x 1 b W 4 x L j g 0 L D g z f S Z x d W 9 0 O y w m c X V v d D t T Z W N 0 a W 9 u M S 9 U Y W J s Z T E g K D M p L 0 F 1 d G 9 S Z W 1 v d m V k Q 2 9 s d W 1 u c z E u e 0 N v b H V t b j E u O D U s O D R 9 J n F 1 b 3 Q 7 L C Z x d W 9 0 O 1 N l Y 3 R p b 2 4 x L 1 R h Y m x l M S A o M y k v Q X V 0 b 1 J l b W 9 2 Z W R D b 2 x 1 b W 5 z M S 5 7 Q 2 9 s d W 1 u M S 4 4 N i w 4 N X 0 m c X V v d D s s J n F 1 b 3 Q 7 U 2 V j d G l v b j E v V G F i b G U x I C g z K S 9 B d X R v U m V t b 3 Z l Z E N v b H V t b n M x L n t D b 2 x 1 b W 4 x L j g 3 L D g 2 f S Z x d W 9 0 O y w m c X V v d D t T Z W N 0 a W 9 u M S 9 U Y W J s Z T E g K D M p L 0 F 1 d G 9 S Z W 1 v d m V k Q 2 9 s d W 1 u c z E u e 0 N v b H V t b j E u O D g s O D d 9 J n F 1 b 3 Q 7 L C Z x d W 9 0 O 1 N l Y 3 R p b 2 4 x L 1 R h Y m x l M S A o M y k v Q X V 0 b 1 J l b W 9 2 Z W R D b 2 x 1 b W 5 z M S 5 7 Q 2 9 s d W 1 u M S 4 4 O S w 4 O H 0 m c X V v d D s s J n F 1 b 3 Q 7 U 2 V j d G l v b j E v V G F i b G U x I C g z K S 9 B d X R v U m V t b 3 Z l Z E N v b H V t b n M x L n t D b 2 x 1 b W 4 x L j k w L D g 5 f S Z x d W 9 0 O y w m c X V v d D t T Z W N 0 a W 9 u M S 9 U Y W J s Z T E g K D M p L 0 F 1 d G 9 S Z W 1 v d m V k Q 2 9 s d W 1 u c z E u e 0 N v b H V t b j E u O T E s O T B 9 J n F 1 b 3 Q 7 L C Z x d W 9 0 O 1 N l Y 3 R p b 2 4 x L 1 R h Y m x l M S A o M y k v Q X V 0 b 1 J l b W 9 2 Z W R D b 2 x 1 b W 5 z M S 5 7 Q 2 9 s d W 1 u M S 4 5 M i w 5 M X 0 m c X V v d D s s J n F 1 b 3 Q 7 U 2 V j d G l v b j E v V G F i b G U x I C g z K S 9 B d X R v U m V t b 3 Z l Z E N v b H V t b n M x L n t D b 2 x 1 b W 4 x L j k z L D k y f S Z x d W 9 0 O y w m c X V v d D t T Z W N 0 a W 9 u M S 9 U Y W J s Z T E g K D M p L 0 F 1 d G 9 S Z W 1 v d m V k Q 2 9 s d W 1 u c z E u e 0 N v b H V t b j E u O T Q s O T N 9 J n F 1 b 3 Q 7 L C Z x d W 9 0 O 1 N l Y 3 R p b 2 4 x L 1 R h Y m x l M S A o M y k v Q X V 0 b 1 J l b W 9 2 Z W R D b 2 x 1 b W 5 z M S 5 7 Q 2 9 s d W 1 u M S 4 5 N S w 5 N H 0 m c X V v d D s s J n F 1 b 3 Q 7 U 2 V j d G l v b j E v V G F i b G U x I C g z K S 9 B d X R v U m V t b 3 Z l Z E N v b H V t b n M x L n t D b 2 x 1 b W 4 x L j k 2 L D k 1 f S Z x d W 9 0 O y w m c X V v d D t T Z W N 0 a W 9 u M S 9 U Y W J s Z T E g K D M p L 0 F 1 d G 9 S Z W 1 v d m V k Q 2 9 s d W 1 u c z E u e 0 N v b H V t b j E u O T c s O T Z 9 J n F 1 b 3 Q 7 L C Z x d W 9 0 O 1 N l Y 3 R p b 2 4 x L 1 R h Y m x l M S A o M y k v Q X V 0 b 1 J l b W 9 2 Z W R D b 2 x 1 b W 5 z M S 5 7 Q 2 9 s d W 1 u M S 4 5 O C w 5 N 3 0 m c X V v d D s s J n F 1 b 3 Q 7 U 2 V j d G l v b j E v V G F i b G U x I C g z K S 9 B d X R v U m V t b 3 Z l Z E N v b H V t b n M x L n t D b 2 x 1 b W 4 x L j k 5 L D k 4 f S Z x d W 9 0 O y w m c X V v d D t T Z W N 0 a W 9 u M S 9 U Y W J s Z T E g K D M p L 0 F 1 d G 9 S Z W 1 v d m V k Q 2 9 s d W 1 u c z E u e 0 N v b H V t b j E u M T A w L D k 5 f S Z x d W 9 0 O y w m c X V v d D t T Z W N 0 a W 9 u M S 9 U Y W J s Z T E g K D M p L 0 F 1 d G 9 S Z W 1 v d m V k Q 2 9 s d W 1 u c z E u e 0 N v b H V t b j E u M T A x L D E w M H 0 m c X V v d D s s J n F 1 b 3 Q 7 U 2 V j d G l v b j E v V G F i b G U x I C g z K S 9 B d X R v U m V t b 3 Z l Z E N v b H V t b n M x L n t D b 2 x 1 b W 4 x L j E w M i w x M D F 9 J n F 1 b 3 Q 7 L C Z x d W 9 0 O 1 N l Y 3 R p b 2 4 x L 1 R h Y m x l M S A o M y k v Q X V 0 b 1 J l b W 9 2 Z W R D b 2 x 1 b W 5 z M S 5 7 Q 2 9 s d W 1 u M S 4 x M D M s M T A y f S Z x d W 9 0 O y w m c X V v d D t T Z W N 0 a W 9 u M S 9 U Y W J s Z T E g K D M p L 0 F 1 d G 9 S Z W 1 v d m V k Q 2 9 s d W 1 u c z E u e 0 N v b H V t b j E u M T A 0 L D E w M 3 0 m c X V v d D s s J n F 1 b 3 Q 7 U 2 V j d G l v b j E v V G F i b G U x I C g z K S 9 B d X R v U m V t b 3 Z l Z E N v b H V t b n M x L n t D b 2 x 1 b W 4 x L j E w N S w x M D R 9 J n F 1 b 3 Q 7 L C Z x d W 9 0 O 1 N l Y 3 R p b 2 4 x L 1 R h Y m x l M S A o M y k v Q X V 0 b 1 J l b W 9 2 Z W R D b 2 x 1 b W 5 z M S 5 7 Q 2 9 s d W 1 u M S 4 x M D Y s M T A 1 f S Z x d W 9 0 O y w m c X V v d D t T Z W N 0 a W 9 u M S 9 U Y W J s Z T E g K D M p L 0 F 1 d G 9 S Z W 1 v d m V k Q 2 9 s d W 1 u c z E u e 0 N v b H V t b j E u M T A 3 L D E w N n 0 m c X V v d D s s J n F 1 b 3 Q 7 U 2 V j d G l v b j E v V G F i b G U x I C g z K S 9 B d X R v U m V t b 3 Z l Z E N v b H V t b n M x L n t D b 2 x 1 b W 4 x L j E w O C w x M D d 9 J n F 1 b 3 Q 7 L C Z x d W 9 0 O 1 N l Y 3 R p b 2 4 x L 1 R h Y m x l M S A o M y k v Q X V 0 b 1 J l b W 9 2 Z W R D b 2 x 1 b W 5 z M S 5 7 Q 2 9 s d W 1 u M S 4 x M D k s M T A 4 f S Z x d W 9 0 O y w m c X V v d D t T Z W N 0 a W 9 u M S 9 U Y W J s Z T E g K D M p L 0 F 1 d G 9 S Z W 1 v d m V k Q 2 9 s d W 1 u c z E u e 0 N v b H V t b j E u M T E w L D E w O X 0 m c X V v d D s s J n F 1 b 3 Q 7 U 2 V j d G l v b j E v V G F i b G U x I C g z K S 9 B d X R v U m V t b 3 Z l Z E N v b H V t b n M x L n t D b 2 x 1 b W 4 x L j E x M S w x M T B 9 J n F 1 b 3 Q 7 L C Z x d W 9 0 O 1 N l Y 3 R p b 2 4 x L 1 R h Y m x l M S A o M y k v Q X V 0 b 1 J l b W 9 2 Z W R D b 2 x 1 b W 5 z M S 5 7 Q 2 9 s d W 1 u M S 4 x M T I s M T E x f S Z x d W 9 0 O y w m c X V v d D t T Z W N 0 a W 9 u M S 9 U Y W J s Z T E g K D M p L 0 F 1 d G 9 S Z W 1 v d m V k Q 2 9 s d W 1 u c z E u e 0 N v b H V t b j E u M T E z L D E x M n 0 m c X V v d D s s J n F 1 b 3 Q 7 U 2 V j d G l v b j E v V G F i b G U x I C g z K S 9 B d X R v U m V t b 3 Z l Z E N v b H V t b n M x L n t D b 2 x 1 b W 4 x L j E x N C w x M T N 9 J n F 1 b 3 Q 7 L C Z x d W 9 0 O 1 N l Y 3 R p b 2 4 x L 1 R h Y m x l M S A o M y k v Q X V 0 b 1 J l b W 9 2 Z W R D b 2 x 1 b W 5 z M S 5 7 Q 2 9 s d W 1 u M S 4 x M T U s M T E 0 f S Z x d W 9 0 O y w m c X V v d D t T Z W N 0 a W 9 u M S 9 U Y W J s Z T E g K D M p L 0 F 1 d G 9 S Z W 1 v d m V k Q 2 9 s d W 1 u c z E u e 0 N v b H V t b j E u M T E 2 L D E x N X 0 m c X V v d D s s J n F 1 b 3 Q 7 U 2 V j d G l v b j E v V G F i b G U x I C g z K S 9 B d X R v U m V t b 3 Z l Z E N v b H V t b n M x L n t D b 2 x 1 b W 4 x L j E x N y w x M T Z 9 J n F 1 b 3 Q 7 L C Z x d W 9 0 O 1 N l Y 3 R p b 2 4 x L 1 R h Y m x l M S A o M y k v Q X V 0 b 1 J l b W 9 2 Z W R D b 2 x 1 b W 5 z M S 5 7 Q 2 9 s d W 1 u M S 4 x M T g s M T E 3 f S Z x d W 9 0 O y w m c X V v d D t T Z W N 0 a W 9 u M S 9 U Y W J s Z T E g K D M p L 0 F 1 d G 9 S Z W 1 v d m V k Q 2 9 s d W 1 u c z E u e 0 N v b H V t b j E u M T E 5 L D E x O H 0 m c X V v d D s s J n F 1 b 3 Q 7 U 2 V j d G l v b j E v V G F i b G U x I C g z K S 9 B d X R v U m V t b 3 Z l Z E N v b H V t b n M x L n t D b 2 x 1 b W 4 x L j E y M C w x M T l 9 J n F 1 b 3 Q 7 L C Z x d W 9 0 O 1 N l Y 3 R p b 2 4 x L 1 R h Y m x l M S A o M y k v Q X V 0 b 1 J l b W 9 2 Z W R D b 2 x 1 b W 5 z M S 5 7 Q 2 9 s d W 1 u M S 4 x M j E s M T I w f S Z x d W 9 0 O y w m c X V v d D t T Z W N 0 a W 9 u M S 9 U Y W J s Z T E g K D M p L 0 F 1 d G 9 S Z W 1 v d m V k Q 2 9 s d W 1 u c z E u e 0 N v b H V t b j E u M T I y L D E y M X 0 m c X V v d D s s J n F 1 b 3 Q 7 U 2 V j d G l v b j E v V G F i b G U x I C g z K S 9 B d X R v U m V t b 3 Z l Z E N v b H V t b n M x L n t D b 2 x 1 b W 4 x L j E y M y w x M j J 9 J n F 1 b 3 Q 7 L C Z x d W 9 0 O 1 N l Y 3 R p b 2 4 x L 1 R h Y m x l M S A o M y k v Q X V 0 b 1 J l b W 9 2 Z W R D b 2 x 1 b W 5 z M S 5 7 Q 2 9 s d W 1 u M S 4 x M j Q s M T I z f S Z x d W 9 0 O y w m c X V v d D t T Z W N 0 a W 9 u M S 9 U Y W J s Z T E g K D M p L 0 F 1 d G 9 S Z W 1 v d m V k Q 2 9 s d W 1 u c z E u e 0 N v b H V t b j E u M T I 1 L D E y N H 0 m c X V v d D s s J n F 1 b 3 Q 7 U 2 V j d G l v b j E v V G F i b G U x I C g z K S 9 B d X R v U m V t b 3 Z l Z E N v b H V t b n M x L n t D b 2 x 1 b W 4 x L j E y N i w x M j V 9 J n F 1 b 3 Q 7 L C Z x d W 9 0 O 1 N l Y 3 R p b 2 4 x L 1 R h Y m x l M S A o M y k v Q X V 0 b 1 J l b W 9 2 Z W R D b 2 x 1 b W 5 z M S 5 7 Q 2 9 s d W 1 u M S 4 x M j c s M T I 2 f S Z x d W 9 0 O y w m c X V v d D t T Z W N 0 a W 9 u M S 9 U Y W J s Z T E g K D M p L 0 F 1 d G 9 S Z W 1 v d m V k Q 2 9 s d W 1 u c z E u e 0 N v b H V t b j E u M T I 4 L D E y N 3 0 m c X V v d D s s J n F 1 b 3 Q 7 U 2 V j d G l v b j E v V G F i b G U x I C g z K S 9 B d X R v U m V t b 3 Z l Z E N v b H V t b n M x L n t D b 2 x 1 b W 4 x L j E y O S w x M j h 9 J n F 1 b 3 Q 7 L C Z x d W 9 0 O 1 N l Y 3 R p b 2 4 x L 1 R h Y m x l M S A o M y k v Q X V 0 b 1 J l b W 9 2 Z W R D b 2 x 1 b W 5 z M S 5 7 Q 2 9 s d W 1 u M S 4 x M z A s M T I 5 f S Z x d W 9 0 O y w m c X V v d D t T Z W N 0 a W 9 u M S 9 U Y W J s Z T E g K D M p L 0 F 1 d G 9 S Z W 1 v d m V k Q 2 9 s d W 1 u c z E u e 0 N v b H V t b j E u M T M x L D E z M H 0 m c X V v d D s s J n F 1 b 3 Q 7 U 2 V j d G l v b j E v V G F i b G U x I C g z K S 9 B d X R v U m V t b 3 Z l Z E N v b H V t b n M x L n t D b 2 x 1 b W 4 x L j E z M i w x M z F 9 J n F 1 b 3 Q 7 L C Z x d W 9 0 O 1 N l Y 3 R p b 2 4 x L 1 R h Y m x l M S A o M y k v Q X V 0 b 1 J l b W 9 2 Z W R D b 2 x 1 b W 5 z M S 5 7 Q 2 9 s d W 1 u M S 4 x M z M s M T M y f S Z x d W 9 0 O y w m c X V v d D t T Z W N 0 a W 9 u M S 9 U Y W J s Z T E g K D M p L 0 F 1 d G 9 S Z W 1 v d m V k Q 2 9 s d W 1 u c z E u e 0 N v b H V t b j E u M T M 0 L D E z M 3 0 m c X V v d D s s J n F 1 b 3 Q 7 U 2 V j d G l v b j E v V G F i b G U x I C g z K S 9 B d X R v U m V t b 3 Z l Z E N v b H V t b n M x L n t D b 2 x 1 b W 4 x L j E z N S w x M z R 9 J n F 1 b 3 Q 7 L C Z x d W 9 0 O 1 N l Y 3 R p b 2 4 x L 1 R h Y m x l M S A o M y k v Q X V 0 b 1 J l b W 9 2 Z W R D b 2 x 1 b W 5 z M S 5 7 Q 2 9 s d W 1 u M S 4 x M z Y s M T M 1 f S Z x d W 9 0 O y w m c X V v d D t T Z W N 0 a W 9 u M S 9 U Y W J s Z T E g K D M p L 0 F 1 d G 9 S Z W 1 v d m V k Q 2 9 s d W 1 u c z E u e 0 N v b H V t b j E u M T M 3 L D E z N n 0 m c X V v d D s s J n F 1 b 3 Q 7 U 2 V j d G l v b j E v V G F i b G U x I C g z K S 9 B d X R v U m V t b 3 Z l Z E N v b H V t b n M x L n t D b 2 x 1 b W 4 x L j E z O C w x M z d 9 J n F 1 b 3 Q 7 L C Z x d W 9 0 O 1 N l Y 3 R p b 2 4 x L 1 R h Y m x l M S A o M y k v Q X V 0 b 1 J l b W 9 2 Z W R D b 2 x 1 b W 5 z M S 5 7 Q 2 9 s d W 1 u M S 4 x M z k s M T M 4 f S Z x d W 9 0 O y w m c X V v d D t T Z W N 0 a W 9 u M S 9 U Y W J s Z T E g K D M p L 0 F 1 d G 9 S Z W 1 v d m V k Q 2 9 s d W 1 u c z E u e 0 N v b H V t b j E u M T Q w L D E z O X 0 m c X V v d D s s J n F 1 b 3 Q 7 U 2 V j d G l v b j E v V G F i b G U x I C g z K S 9 B d X R v U m V t b 3 Z l Z E N v b H V t b n M x L n t D b 2 x 1 b W 4 x L j E 0 M S w x N D B 9 J n F 1 b 3 Q 7 L C Z x d W 9 0 O 1 N l Y 3 R p b 2 4 x L 1 R h Y m x l M S A o M y k v Q X V 0 b 1 J l b W 9 2 Z W R D b 2 x 1 b W 5 z M S 5 7 Q 2 9 s d W 1 u M S 4 x N D I s M T Q x f S Z x d W 9 0 O y w m c X V v d D t T Z W N 0 a W 9 u M S 9 U Y W J s Z T E g K D M p L 0 F 1 d G 9 S Z W 1 v d m V k Q 2 9 s d W 1 u c z E u e 0 N v b H V t b j E u M T Q z L D E 0 M n 0 m c X V v d D s s J n F 1 b 3 Q 7 U 2 V j d G l v b j E v V G F i b G U x I C g z K S 9 B d X R v U m V t b 3 Z l Z E N v b H V t b n M x L n t D b 2 x 1 b W 4 x L j E 0 N C w x N D N 9 J n F 1 b 3 Q 7 L C Z x d W 9 0 O 1 N l Y 3 R p b 2 4 x L 1 R h Y m x l M S A o M y k v Q X V 0 b 1 J l b W 9 2 Z W R D b 2 x 1 b W 5 z M S 5 7 Q 2 9 s d W 1 u M S 4 x N D U s M T Q 0 f S Z x d W 9 0 O y w m c X V v d D t T Z W N 0 a W 9 u M S 9 U Y W J s Z T E g K D M p L 0 F 1 d G 9 S Z W 1 v d m V k Q 2 9 s d W 1 u c z E u e 0 N v b H V t b j E u M T Q 2 L D E 0 N X 0 m c X V v d D s s J n F 1 b 3 Q 7 U 2 V j d G l v b j E v V G F i b G U x I C g z K S 9 B d X R v U m V t b 3 Z l Z E N v b H V t b n M x L n t D b 2 x 1 b W 4 x L j E 0 N y w x N D Z 9 J n F 1 b 3 Q 7 L C Z x d W 9 0 O 1 N l Y 3 R p b 2 4 x L 1 R h Y m x l M S A o M y k v Q X V 0 b 1 J l b W 9 2 Z W R D b 2 x 1 b W 5 z M S 5 7 Q 2 9 s d W 1 u M S 4 x N D g s M T Q 3 f S Z x d W 9 0 O y w m c X V v d D t T Z W N 0 a W 9 u M S 9 U Y W J s Z T E g K D M p L 0 F 1 d G 9 S Z W 1 v d m V k Q 2 9 s d W 1 u c z E u e 0 N v b H V t b j E u M T Q 5 L D E 0 O H 0 m c X V v d D s s J n F 1 b 3 Q 7 U 2 V j d G l v b j E v V G F i b G U x I C g z K S 9 B d X R v U m V t b 3 Z l Z E N v b H V t b n M x L n t D b 2 x 1 b W 4 x L j E 1 M C w x N D l 9 J n F 1 b 3 Q 7 L C Z x d W 9 0 O 1 N l Y 3 R p b 2 4 x L 1 R h Y m x l M S A o M y k v Q X V 0 b 1 J l b W 9 2 Z W R D b 2 x 1 b W 5 z M S 5 7 Q 2 9 s d W 1 u M S 4 x N T E s M T U w f S Z x d W 9 0 O y w m c X V v d D t T Z W N 0 a W 9 u M S 9 U Y W J s Z T E g K D M p L 0 F 1 d G 9 S Z W 1 v d m V k Q 2 9 s d W 1 u c z E u e 0 N v b H V t b j E u M T U y L D E 1 M X 0 m c X V v d D s s J n F 1 b 3 Q 7 U 2 V j d G l v b j E v V G F i b G U x I C g z K S 9 B d X R v U m V t b 3 Z l Z E N v b H V t b n M x L n t D b 2 x 1 b W 4 x L j E 1 M y w x N T J 9 J n F 1 b 3 Q 7 L C Z x d W 9 0 O 1 N l Y 3 R p b 2 4 x L 1 R h Y m x l M S A o M y k v Q X V 0 b 1 J l b W 9 2 Z W R D b 2 x 1 b W 5 z M S 5 7 Q 2 9 s d W 1 u M S 4 x N T Q s M T U z f S Z x d W 9 0 O y w m c X V v d D t T Z W N 0 a W 9 u M S 9 U Y W J s Z T E g K D M p L 0 F 1 d G 9 S Z W 1 v d m V k Q 2 9 s d W 1 u c z E u e 0 N v b H V t b j E u M T U 1 L D E 1 N H 0 m c X V v d D s s J n F 1 b 3 Q 7 U 2 V j d G l v b j E v V G F i b G U x I C g z K S 9 B d X R v U m V t b 3 Z l Z E N v b H V t b n M x L n t D b 2 x 1 b W 4 x L j E 1 N i w x N T V 9 J n F 1 b 3 Q 7 L C Z x d W 9 0 O 1 N l Y 3 R p b 2 4 x L 1 R h Y m x l M S A o M y k v Q X V 0 b 1 J l b W 9 2 Z W R D b 2 x 1 b W 5 z M S 5 7 Q 2 9 s d W 1 u M S 4 x N T c s M T U 2 f S Z x d W 9 0 O y w m c X V v d D t T Z W N 0 a W 9 u M S 9 U Y W J s Z T E g K D M p L 0 F 1 d G 9 S Z W 1 v d m V k Q 2 9 s d W 1 u c z E u e 0 N v b H V t b j E u M T U 4 L D E 1 N 3 0 m c X V v d D s s J n F 1 b 3 Q 7 U 2 V j d G l v b j E v V G F i b G U x I C g z K S 9 B d X R v U m V t b 3 Z l Z E N v b H V t b n M x L n t D b 2 x 1 b W 4 x L j E 1 O S w x N T h 9 J n F 1 b 3 Q 7 L C Z x d W 9 0 O 1 N l Y 3 R p b 2 4 x L 1 R h Y m x l M S A o M y k v Q X V 0 b 1 J l b W 9 2 Z W R D b 2 x 1 b W 5 z M S 5 7 Q 2 9 s d W 1 u M S 4 x N j A s M T U 5 f S Z x d W 9 0 O y w m c X V v d D t T Z W N 0 a W 9 u M S 9 U Y W J s Z T E g K D M p L 0 F 1 d G 9 S Z W 1 v d m V k Q 2 9 s d W 1 u c z E u e 0 N v b H V t b j E u M T Y x L D E 2 M H 0 m c X V v d D s s J n F 1 b 3 Q 7 U 2 V j d G l v b j E v V G F i b G U x I C g z K S 9 B d X R v U m V t b 3 Z l Z E N v b H V t b n M x L n t D b 2 x 1 b W 4 x L j E 2 M i w x N j F 9 J n F 1 b 3 Q 7 L C Z x d W 9 0 O 1 N l Y 3 R p b 2 4 x L 1 R h Y m x l M S A o M y k v Q X V 0 b 1 J l b W 9 2 Z W R D b 2 x 1 b W 5 z M S 5 7 Q 2 9 s d W 1 u M S 4 x N j M s M T Y y f S Z x d W 9 0 O y w m c X V v d D t T Z W N 0 a W 9 u M S 9 U Y W J s Z T E g K D M p L 0 F 1 d G 9 S Z W 1 v d m V k Q 2 9 s d W 1 u c z E u e 0 N v b H V t b j E u M T Y 0 L D E 2 M 3 0 m c X V v d D s s J n F 1 b 3 Q 7 U 2 V j d G l v b j E v V G F i b G U x I C g z K S 9 B d X R v U m V t b 3 Z l Z E N v b H V t b n M x L n t D b 2 x 1 b W 4 x L j E 2 N S w x N j R 9 J n F 1 b 3 Q 7 L C Z x d W 9 0 O 1 N l Y 3 R p b 2 4 x L 1 R h Y m x l M S A o M y k v Q X V 0 b 1 J l b W 9 2 Z W R D b 2 x 1 b W 5 z M S 5 7 Q 2 9 s d W 1 u M S 4 x N j Y s M T Y 1 f S Z x d W 9 0 O y w m c X V v d D t T Z W N 0 a W 9 u M S 9 U Y W J s Z T E g K D M p L 0 F 1 d G 9 S Z W 1 v d m V k Q 2 9 s d W 1 u c z E u e 0 N v b H V t b j E u M T Y 3 L D E 2 N n 0 m c X V v d D s s J n F 1 b 3 Q 7 U 2 V j d G l v b j E v V G F i b G U x I C g z K S 9 B d X R v U m V t b 3 Z l Z E N v b H V t b n M x L n t D b 2 x 1 b W 4 x L j E 2 O C w x N j d 9 J n F 1 b 3 Q 7 L C Z x d W 9 0 O 1 N l Y 3 R p b 2 4 x L 1 R h Y m x l M S A o M y k v Q X V 0 b 1 J l b W 9 2 Z W R D b 2 x 1 b W 5 z M S 5 7 Q 2 9 s d W 1 u M S 4 x N j k s M T Y 4 f S Z x d W 9 0 O y w m c X V v d D t T Z W N 0 a W 9 u M S 9 U Y W J s Z T E g K D M p L 0 F 1 d G 9 S Z W 1 v d m V k Q 2 9 s d W 1 u c z E u e 0 N v b H V t b j E u M T c w L D E 2 O X 0 m c X V v d D s s J n F 1 b 3 Q 7 U 2 V j d G l v b j E v V G F i b G U x I C g z K S 9 B d X R v U m V t b 3 Z l Z E N v b H V t b n M x L n t D b 2 x 1 b W 4 x L j E 3 M S w x N z B 9 J n F 1 b 3 Q 7 L C Z x d W 9 0 O 1 N l Y 3 R p b 2 4 x L 1 R h Y m x l M S A o M y k v Q X V 0 b 1 J l b W 9 2 Z W R D b 2 x 1 b W 5 z M S 5 7 Q 2 9 s d W 1 u M S 4 x N z I s M T c x f S Z x d W 9 0 O y w m c X V v d D t T Z W N 0 a W 9 u M S 9 U Y W J s Z T E g K D M p L 0 F 1 d G 9 S Z W 1 v d m V k Q 2 9 s d W 1 u c z E u e 0 N v b H V t b j E u M T c z L D E 3 M n 0 m c X V v d D s s J n F 1 b 3 Q 7 U 2 V j d G l v b j E v V G F i b G U x I C g z K S 9 B d X R v U m V t b 3 Z l Z E N v b H V t b n M x L n t D b 2 x 1 b W 4 x L j E 3 N C w x N z N 9 J n F 1 b 3 Q 7 L C Z x d W 9 0 O 1 N l Y 3 R p b 2 4 x L 1 R h Y m x l M S A o M y k v Q X V 0 b 1 J l b W 9 2 Z W R D b 2 x 1 b W 5 z M S 5 7 Q 2 9 s d W 1 u M S 4 x N z U s M T c 0 f S Z x d W 9 0 O y w m c X V v d D t T Z W N 0 a W 9 u M S 9 U Y W J s Z T E g K D M p L 0 F 1 d G 9 S Z W 1 v d m V k Q 2 9 s d W 1 u c z E u e 0 N v b H V t b j E u M T c 2 L D E 3 N X 0 m c X V v d D s s J n F 1 b 3 Q 7 U 2 V j d G l v b j E v V G F i b G U x I C g z K S 9 B d X R v U m V t b 3 Z l Z E N v b H V t b n M x L n t D b 2 x 1 b W 4 x L j E 3 N y w x N z Z 9 J n F 1 b 3 Q 7 L C Z x d W 9 0 O 1 N l Y 3 R p b 2 4 x L 1 R h Y m x l M S A o M y k v Q X V 0 b 1 J l b W 9 2 Z W R D b 2 x 1 b W 5 z M S 5 7 Q 2 9 s d W 1 u M S 4 x N z g s M T c 3 f S Z x d W 9 0 O y w m c X V v d D t T Z W N 0 a W 9 u M S 9 U Y W J s Z T E g K D M p L 0 F 1 d G 9 S Z W 1 v d m V k Q 2 9 s d W 1 u c z E u e 0 N v b H V t b j E u M T c 5 L D E 3 O H 0 m c X V v d D s s J n F 1 b 3 Q 7 U 2 V j d G l v b j E v V G F i b G U x I C g z K S 9 B d X R v U m V t b 3 Z l Z E N v b H V t b n M x L n t D b 2 x 1 b W 4 x L j E 4 M C w x N z l 9 J n F 1 b 3 Q 7 L C Z x d W 9 0 O 1 N l Y 3 R p b 2 4 x L 1 R h Y m x l M S A o M y k v Q X V 0 b 1 J l b W 9 2 Z W R D b 2 x 1 b W 5 z M S 5 7 Q 2 9 s d W 1 u M S 4 x O D E s M T g w f S Z x d W 9 0 O y w m c X V v d D t T Z W N 0 a W 9 u M S 9 U Y W J s Z T E g K D M p L 0 F 1 d G 9 S Z W 1 v d m V k Q 2 9 s d W 1 u c z E u e 0 N v b H V t b j E u M T g y L D E 4 M X 0 m c X V v d D s s J n F 1 b 3 Q 7 U 2 V j d G l v b j E v V G F i b G U x I C g z K S 9 B d X R v U m V t b 3 Z l Z E N v b H V t b n M x L n t D b 2 x 1 b W 4 x L j E 4 M y w x O D J 9 J n F 1 b 3 Q 7 L C Z x d W 9 0 O 1 N l Y 3 R p b 2 4 x L 1 R h Y m x l M S A o M y k v Q X V 0 b 1 J l b W 9 2 Z W R D b 2 x 1 b W 5 z M S 5 7 Q 2 9 s d W 1 u M S 4 x O D Q s M T g z f S Z x d W 9 0 O y w m c X V v d D t T Z W N 0 a W 9 u M S 9 U Y W J s Z T E g K D M p L 0 F 1 d G 9 S Z W 1 v d m V k Q 2 9 s d W 1 u c z E u e 0 N v b H V t b j E u M T g 1 L D E 4 N H 0 m c X V v d D s s J n F 1 b 3 Q 7 U 2 V j d G l v b j E v V G F i b G U x I C g z K S 9 B d X R v U m V t b 3 Z l Z E N v b H V t b n M x L n t D b 2 x 1 b W 4 x L j E 4 N i w x O D V 9 J n F 1 b 3 Q 7 L C Z x d W 9 0 O 1 N l Y 3 R p b 2 4 x L 1 R h Y m x l M S A o M y k v Q X V 0 b 1 J l b W 9 2 Z W R D b 2 x 1 b W 5 z M S 5 7 Q 2 9 s d W 1 u M S 4 x O D c s M T g 2 f S Z x d W 9 0 O y w m c X V v d D t T Z W N 0 a W 9 u M S 9 U Y W J s Z T E g K D M p L 0 F 1 d G 9 S Z W 1 v d m V k Q 2 9 s d W 1 u c z E u e 0 N v b H V t b j E u M T g 4 L D E 4 N 3 0 m c X V v d D s s J n F 1 b 3 Q 7 U 2 V j d G l v b j E v V G F i b G U x I C g z K S 9 B d X R v U m V t b 3 Z l Z E N v b H V t b n M x L n t D b 2 x 1 b W 4 x L j E 4 O S w x O D h 9 J n F 1 b 3 Q 7 L C Z x d W 9 0 O 1 N l Y 3 R p b 2 4 x L 1 R h Y m x l M S A o M y k v Q X V 0 b 1 J l b W 9 2 Z W R D b 2 x 1 b W 5 z M S 5 7 Q 2 9 s d W 1 u M S 4 x O T A s M T g 5 f S Z x d W 9 0 O y w m c X V v d D t T Z W N 0 a W 9 u M S 9 U Y W J s Z T E g K D M p L 0 F 1 d G 9 S Z W 1 v d m V k Q 2 9 s d W 1 u c z E u e 0 N v b H V t b j E u M T k x L D E 5 M H 0 m c X V v d D s s J n F 1 b 3 Q 7 U 2 V j d G l v b j E v V G F i b G U x I C g z K S 9 B d X R v U m V t b 3 Z l Z E N v b H V t b n M x L n t D b 2 x 1 b W 4 x L j E 5 M i w x O T F 9 J n F 1 b 3 Q 7 L C Z x d W 9 0 O 1 N l Y 3 R p b 2 4 x L 1 R h Y m x l M S A o M y k v Q X V 0 b 1 J l b W 9 2 Z W R D b 2 x 1 b W 5 z M S 5 7 Q 2 9 s d W 1 u M S 4 x O T M s M T k y f S Z x d W 9 0 O y w m c X V v d D t T Z W N 0 a W 9 u M S 9 U Y W J s Z T E g K D M p L 0 F 1 d G 9 S Z W 1 v d m V k Q 2 9 s d W 1 u c z E u e 0 N v b H V t b j E u M T k 0 L D E 5 M 3 0 m c X V v d D s s J n F 1 b 3 Q 7 U 2 V j d G l v b j E v V G F i b G U x I C g z K S 9 B d X R v U m V t b 3 Z l Z E N v b H V t b n M x L n t D b 2 x 1 b W 4 x L j E 5 N S w x O T R 9 J n F 1 b 3 Q 7 L C Z x d W 9 0 O 1 N l Y 3 R p b 2 4 x L 1 R h Y m x l M S A o M y k v Q X V 0 b 1 J l b W 9 2 Z W R D b 2 x 1 b W 5 z M S 5 7 Q 2 9 s d W 1 u M S 4 x O T Y s M T k 1 f S Z x d W 9 0 O y w m c X V v d D t T Z W N 0 a W 9 u M S 9 U Y W J s Z T E g K D M p L 0 F 1 d G 9 S Z W 1 v d m V k Q 2 9 s d W 1 u c z E u e 0 N v b H V t b j E u M T k 3 L D E 5 N n 0 m c X V v d D s s J n F 1 b 3 Q 7 U 2 V j d G l v b j E v V G F i b G U x I C g z K S 9 B d X R v U m V t b 3 Z l Z E N v b H V t b n M x L n t D b 2 x 1 b W 4 x L j E 5 O C w x O T d 9 J n F 1 b 3 Q 7 L C Z x d W 9 0 O 1 N l Y 3 R p b 2 4 x L 1 R h Y m x l M S A o M y k v Q X V 0 b 1 J l b W 9 2 Z W R D b 2 x 1 b W 5 z M S 5 7 Q 2 9 s d W 1 u M S 4 x O T k s M T k 4 f S Z x d W 9 0 O y w m c X V v d D t T Z W N 0 a W 9 u M S 9 U Y W J s Z T E g K D M p L 0 F 1 d G 9 S Z W 1 v d m V k Q 2 9 s d W 1 u c z E u e 0 N v b H V t b j E u M j A w L D E 5 O X 0 m c X V v d D s s J n F 1 b 3 Q 7 U 2 V j d G l v b j E v V G F i b G U x I C g z K S 9 B d X R v U m V t b 3 Z l Z E N v b H V t b n M x L n t D b 2 x 1 b W 4 x L j I w M S w y M D B 9 J n F 1 b 3 Q 7 L C Z x d W 9 0 O 1 N l Y 3 R p b 2 4 x L 1 R h Y m x l M S A o M y k v Q X V 0 b 1 J l b W 9 2 Z W R D b 2 x 1 b W 5 z M S 5 7 Q 2 9 s d W 1 u M S 4 y M D I s M j A x f S Z x d W 9 0 O y w m c X V v d D t T Z W N 0 a W 9 u M S 9 U Y W J s Z T E g K D M p L 0 F 1 d G 9 S Z W 1 v d m V k Q 2 9 s d W 1 u c z E u e 0 N v b H V t b j E u M j A z L D I w M n 0 m c X V v d D s s J n F 1 b 3 Q 7 U 2 V j d G l v b j E v V G F i b G U x I C g z K S 9 B d X R v U m V t b 3 Z l Z E N v b H V t b n M x L n t D b 2 x 1 b W 4 x L j I w N C w y M D N 9 J n F 1 b 3 Q 7 L C Z x d W 9 0 O 1 N l Y 3 R p b 2 4 x L 1 R h Y m x l M S A o M y k v Q X V 0 b 1 J l b W 9 2 Z W R D b 2 x 1 b W 5 z M S 5 7 Q 2 9 s d W 1 u M S 4 y M D U s M j A 0 f S Z x d W 9 0 O y w m c X V v d D t T Z W N 0 a W 9 u M S 9 U Y W J s Z T E g K D M p L 0 F 1 d G 9 S Z W 1 v d m V k Q 2 9 s d W 1 u c z E u e 0 N v b H V t b j E u M j A 2 L D I w N X 0 m c X V v d D s s J n F 1 b 3 Q 7 U 2 V j d G l v b j E v V G F i b G U x I C g z K S 9 B d X R v U m V t b 3 Z l Z E N v b H V t b n M x L n t D b 2 x 1 b W 4 x L j I w N y w y M D Z 9 J n F 1 b 3 Q 7 L C Z x d W 9 0 O 1 N l Y 3 R p b 2 4 x L 1 R h Y m x l M S A o M y k v Q X V 0 b 1 J l b W 9 2 Z W R D b 2 x 1 b W 5 z M S 5 7 Q 2 9 s d W 1 u M S 4 y M D g s M j A 3 f S Z x d W 9 0 O y w m c X V v d D t T Z W N 0 a W 9 u M S 9 U Y W J s Z T E g K D M p L 0 F 1 d G 9 S Z W 1 v d m V k Q 2 9 s d W 1 u c z E u e 0 N v b H V t b j E u M j A 5 L D I w O H 0 m c X V v d D s s J n F 1 b 3 Q 7 U 2 V j d G l v b j E v V G F i b G U x I C g z K S 9 B d X R v U m V t b 3 Z l Z E N v b H V t b n M x L n t D b 2 x 1 b W 4 x L j I x M C w y M D l 9 J n F 1 b 3 Q 7 L C Z x d W 9 0 O 1 N l Y 3 R p b 2 4 x L 1 R h Y m x l M S A o M y k v Q X V 0 b 1 J l b W 9 2 Z W R D b 2 x 1 b W 5 z M S 5 7 Q 2 9 s d W 1 u M S 4 y M T E s M j E w f S Z x d W 9 0 O y w m c X V v d D t T Z W N 0 a W 9 u M S 9 U Y W J s Z T E g K D M p L 0 F 1 d G 9 S Z W 1 v d m V k Q 2 9 s d W 1 u c z E u e 0 N v b H V t b j E u M j E y L D I x M X 0 m c X V v d D s s J n F 1 b 3 Q 7 U 2 V j d G l v b j E v V G F i b G U x I C g z K S 9 B d X R v U m V t b 3 Z l Z E N v b H V t b n M x L n t D b 2 x 1 b W 4 x L j I x M y w y M T J 9 J n F 1 b 3 Q 7 L C Z x d W 9 0 O 1 N l Y 3 R p b 2 4 x L 1 R h Y m x l M S A o M y k v Q X V 0 b 1 J l b W 9 2 Z W R D b 2 x 1 b W 5 z M S 5 7 Q 2 9 s d W 1 u M S 4 y M T Q s M j E z f S Z x d W 9 0 O y w m c X V v d D t T Z W N 0 a W 9 u M S 9 U Y W J s Z T E g K D M p L 0 F 1 d G 9 S Z W 1 v d m V k Q 2 9 s d W 1 u c z E u e 0 N v b H V t b j E u M j E 1 L D I x N H 0 m c X V v d D s s J n F 1 b 3 Q 7 U 2 V j d G l v b j E v V G F i b G U x I C g z K S 9 B d X R v U m V t b 3 Z l Z E N v b H V t b n M x L n t D b 2 x 1 b W 4 x L j I x N i w y M T V 9 J n F 1 b 3 Q 7 L C Z x d W 9 0 O 1 N l Y 3 R p b 2 4 x L 1 R h Y m x l M S A o M y k v Q X V 0 b 1 J l b W 9 2 Z W R D b 2 x 1 b W 5 z M S 5 7 Q 2 9 s d W 1 u M S 4 y M T c s M j E 2 f S Z x d W 9 0 O y w m c X V v d D t T Z W N 0 a W 9 u M S 9 U Y W J s Z T E g K D M p L 0 F 1 d G 9 S Z W 1 v d m V k Q 2 9 s d W 1 u c z E u e 0 N v b H V t b j E u M j E 4 L D I x N 3 0 m c X V v d D s s J n F 1 b 3 Q 7 U 2 V j d G l v b j E v V G F i b G U x I C g z K S 9 B d X R v U m V t b 3 Z l Z E N v b H V t b n M x L n t D b 2 x 1 b W 4 x L j I x O S w y M T h 9 J n F 1 b 3 Q 7 L C Z x d W 9 0 O 1 N l Y 3 R p b 2 4 x L 1 R h Y m x l M S A o M y k v Q X V 0 b 1 J l b W 9 2 Z W R D b 2 x 1 b W 5 z M S 5 7 Q 2 9 s d W 1 u M S 4 y M j A s M j E 5 f S Z x d W 9 0 O y w m c X V v d D t T Z W N 0 a W 9 u M S 9 U Y W J s Z T E g K D M p L 0 F 1 d G 9 S Z W 1 v d m V k Q 2 9 s d W 1 u c z E u e 0 N v b H V t b j E u M j I x L D I y M H 0 m c X V v d D s s J n F 1 b 3 Q 7 U 2 V j d G l v b j E v V G F i b G U x I C g z K S 9 B d X R v U m V t b 3 Z l Z E N v b H V t b n M x L n t D b 2 x 1 b W 4 x L j I y M i w y M j F 9 J n F 1 b 3 Q 7 L C Z x d W 9 0 O 1 N l Y 3 R p b 2 4 x L 1 R h Y m x l M S A o M y k v Q X V 0 b 1 J l b W 9 2 Z W R D b 2 x 1 b W 5 z M S 5 7 Q 2 9 s d W 1 u M S 4 y M j M s M j I y f S Z x d W 9 0 O y w m c X V v d D t T Z W N 0 a W 9 u M S 9 U Y W J s Z T E g K D M p L 0 F 1 d G 9 S Z W 1 v d m V k Q 2 9 s d W 1 u c z E u e 0 N v b H V t b j E u M j I 0 L D I y M 3 0 m c X V v d D s s J n F 1 b 3 Q 7 U 2 V j d G l v b j E v V G F i b G U x I C g z K S 9 B d X R v U m V t b 3 Z l Z E N v b H V t b n M x L n t D b 2 x 1 b W 4 x L j I y N S w y M j R 9 J n F 1 b 3 Q 7 L C Z x d W 9 0 O 1 N l Y 3 R p b 2 4 x L 1 R h Y m x l M S A o M y k v Q X V 0 b 1 J l b W 9 2 Z W R D b 2 x 1 b W 5 z M S 5 7 Q 2 9 s d W 1 u M S 4 y M j Y s M j I 1 f S Z x d W 9 0 O y w m c X V v d D t T Z W N 0 a W 9 u M S 9 U Y W J s Z T E g K D M p L 0 F 1 d G 9 S Z W 1 v d m V k Q 2 9 s d W 1 u c z E u e 0 N v b H V t b j E u M j I 3 L D I y N n 0 m c X V v d D s s J n F 1 b 3 Q 7 U 2 V j d G l v b j E v V G F i b G U x I C g z K S 9 B d X R v U m V t b 3 Z l Z E N v b H V t b n M x L n t D b 2 x 1 b W 4 x L j I y O C w y M j d 9 J n F 1 b 3 Q 7 L C Z x d W 9 0 O 1 N l Y 3 R p b 2 4 x L 1 R h Y m x l M S A o M y k v Q X V 0 b 1 J l b W 9 2 Z W R D b 2 x 1 b W 5 z M S 5 7 Q 2 9 s d W 1 u M S 4 y M j k s M j I 4 f S Z x d W 9 0 O y w m c X V v d D t T Z W N 0 a W 9 u M S 9 U Y W J s Z T E g K D M p L 0 F 1 d G 9 S Z W 1 v d m V k Q 2 9 s d W 1 u c z E u e 0 N v b H V t b j E u M j M w L D I y O X 0 m c X V v d D s s J n F 1 b 3 Q 7 U 2 V j d G l v b j E v V G F i b G U x I C g z K S 9 B d X R v U m V t b 3 Z l Z E N v b H V t b n M x L n t D b 2 x 1 b W 4 x L j I z M S w y M z B 9 J n F 1 b 3 Q 7 L C Z x d W 9 0 O 1 N l Y 3 R p b 2 4 x L 1 R h Y m x l M S A o M y k v Q X V 0 b 1 J l b W 9 2 Z W R D b 2 x 1 b W 5 z M S 5 7 Q 2 9 s d W 1 u M S 4 y M z I s M j M x f S Z x d W 9 0 O y w m c X V v d D t T Z W N 0 a W 9 u M S 9 U Y W J s Z T E g K D M p L 0 F 1 d G 9 S Z W 1 v d m V k Q 2 9 s d W 1 u c z E u e 0 N v b H V t b j E u M j M z L D I z M n 0 m c X V v d D s s J n F 1 b 3 Q 7 U 2 V j d G l v b j E v V G F i b G U x I C g z K S 9 B d X R v U m V t b 3 Z l Z E N v b H V t b n M x L n t D b 2 x 1 b W 4 x L j I z N C w y M z N 9 J n F 1 b 3 Q 7 L C Z x d W 9 0 O 1 N l Y 3 R p b 2 4 x L 1 R h Y m x l M S A o M y k v Q X V 0 b 1 J l b W 9 2 Z W R D b 2 x 1 b W 5 z M S 5 7 Q 2 9 s d W 1 u M S 4 y M z U s M j M 0 f S Z x d W 9 0 O y w m c X V v d D t T Z W N 0 a W 9 u M S 9 U Y W J s Z T E g K D M p L 0 F 1 d G 9 S Z W 1 v d m V k Q 2 9 s d W 1 u c z E u e 0 N v b H V t b j E u M j M 2 L D I z N X 0 m c X V v d D s s J n F 1 b 3 Q 7 U 2 V j d G l v b j E v V G F i b G U x I C g z K S 9 B d X R v U m V t b 3 Z l Z E N v b H V t b n M x L n t D b 2 x 1 b W 4 x L j I z N y w y M z Z 9 J n F 1 b 3 Q 7 L C Z x d W 9 0 O 1 N l Y 3 R p b 2 4 x L 1 R h Y m x l M S A o M y k v Q X V 0 b 1 J l b W 9 2 Z W R D b 2 x 1 b W 5 z M S 5 7 Q 2 9 s d W 1 u M S 4 y M z g s M j M 3 f S Z x d W 9 0 O y w m c X V v d D t T Z W N 0 a W 9 u M S 9 U Y W J s Z T E g K D M p L 0 F 1 d G 9 S Z W 1 v d m V k Q 2 9 s d W 1 u c z E u e 0 N v b H V t b j E u M j M 5 L D I z O H 0 m c X V v d D s s J n F 1 b 3 Q 7 U 2 V j d G l v b j E v V G F i b G U x I C g z K S 9 B d X R v U m V t b 3 Z l Z E N v b H V t b n M x L n t D b 2 x 1 b W 4 x L j I 0 M C w y M z l 9 J n F 1 b 3 Q 7 L C Z x d W 9 0 O 1 N l Y 3 R p b 2 4 x L 1 R h Y m x l M S A o M y k v Q X V 0 b 1 J l b W 9 2 Z W R D b 2 x 1 b W 5 z M S 5 7 Q 2 9 s d W 1 u M S 4 y N D E s M j Q w f S Z x d W 9 0 O y w m c X V v d D t T Z W N 0 a W 9 u M S 9 U Y W J s Z T E g K D M p L 0 F 1 d G 9 S Z W 1 v d m V k Q 2 9 s d W 1 u c z E u e 0 N v b H V t b j E u M j Q y L D I 0 M X 0 m c X V v d D s s J n F 1 b 3 Q 7 U 2 V j d G l v b j E v V G F i b G U x I C g z K S 9 B d X R v U m V t b 3 Z l Z E N v b H V t b n M x L n t D b 2 x 1 b W 4 x L j I 0 M y w y N D J 9 J n F 1 b 3 Q 7 L C Z x d W 9 0 O 1 N l Y 3 R p b 2 4 x L 1 R h Y m x l M S A o M y k v Q X V 0 b 1 J l b W 9 2 Z W R D b 2 x 1 b W 5 z M S 5 7 Q 2 9 s d W 1 u M S 4 y N D Q s M j Q z f S Z x d W 9 0 O y w m c X V v d D t T Z W N 0 a W 9 u M S 9 U Y W J s Z T E g K D M p L 0 F 1 d G 9 S Z W 1 v d m V k Q 2 9 s d W 1 u c z E u e 0 N v b H V t b j E u M j Q 1 L D I 0 N H 0 m c X V v d D s s J n F 1 b 3 Q 7 U 2 V j d G l v b j E v V G F i b G U x I C g z K S 9 B d X R v U m V t b 3 Z l Z E N v b H V t b n M x L n t D b 2 x 1 b W 4 x L j I 0 N i w y N D V 9 J n F 1 b 3 Q 7 L C Z x d W 9 0 O 1 N l Y 3 R p b 2 4 x L 1 R h Y m x l M S A o M y k v Q X V 0 b 1 J l b W 9 2 Z W R D b 2 x 1 b W 5 z M S 5 7 Q 2 9 s d W 1 u M S 4 y N D c s M j Q 2 f S Z x d W 9 0 O y w m c X V v d D t T Z W N 0 a W 9 u M S 9 U Y W J s Z T E g K D M p L 0 F 1 d G 9 S Z W 1 v d m V k Q 2 9 s d W 1 u c z E u e 0 N v b H V t b j E u M j Q 4 L D I 0 N 3 0 m c X V v d D s s J n F 1 b 3 Q 7 U 2 V j d G l v b j E v V G F i b G U x I C g z K S 9 B d X R v U m V t b 3 Z l Z E N v b H V t b n M x L n t D b 2 x 1 b W 4 x L j I 0 O S w y N D h 9 J n F 1 b 3 Q 7 L C Z x d W 9 0 O 1 N l Y 3 R p b 2 4 x L 1 R h Y m x l M S A o M y k v Q X V 0 b 1 J l b W 9 2 Z W R D b 2 x 1 b W 5 z M S 5 7 Q 2 9 s d W 1 u M S 4 y N T A s M j Q 5 f S Z x d W 9 0 O y w m c X V v d D t T Z W N 0 a W 9 u M S 9 U Y W J s Z T E g K D M p L 0 F 1 d G 9 S Z W 1 v d m V k Q 2 9 s d W 1 u c z E u e 0 N v b H V t b j E u M j U x L D I 1 M H 0 m c X V v d D s s J n F 1 b 3 Q 7 U 2 V j d G l v b j E v V G F i b G U x I C g z K S 9 B d X R v U m V t b 3 Z l Z E N v b H V t b n M x L n t D b 2 x 1 b W 4 x L j I 1 M i w y N T F 9 J n F 1 b 3 Q 7 L C Z x d W 9 0 O 1 N l Y 3 R p b 2 4 x L 1 R h Y m x l M S A o M y k v Q X V 0 b 1 J l b W 9 2 Z W R D b 2 x 1 b W 5 z M S 5 7 Q 2 9 s d W 1 u M S 4 y N T M s M j U y f S Z x d W 9 0 O y w m c X V v d D t T Z W N 0 a W 9 u M S 9 U Y W J s Z T E g K D M p L 0 F 1 d G 9 S Z W 1 v d m V k Q 2 9 s d W 1 u c z E u e 0 N v b H V t b j E u M j U 0 L D I 1 M 3 0 m c X V v d D s s J n F 1 b 3 Q 7 U 2 V j d G l v b j E v V G F i b G U x I C g z K S 9 B d X R v U m V t b 3 Z l Z E N v b H V t b n M x L n t D b 2 x 1 b W 4 x L j I 1 N S w y N T R 9 J n F 1 b 3 Q 7 L C Z x d W 9 0 O 1 N l Y 3 R p b 2 4 x L 1 R h Y m x l M S A o M y k v Q X V 0 b 1 J l b W 9 2 Z W R D b 2 x 1 b W 5 z M S 5 7 Q 2 9 s d W 1 u M S 4 y N T Y s M j U 1 f S Z x d W 9 0 O y w m c X V v d D t T Z W N 0 a W 9 u M S 9 U Y W J s Z T E g K D M p L 0 F 1 d G 9 S Z W 1 v d m V k Q 2 9 s d W 1 u c z E u e 0 N v b H V t b j E u M j U 3 L D I 1 N n 0 m c X V v d D s s J n F 1 b 3 Q 7 U 2 V j d G l v b j E v V G F i b G U x I C g z K S 9 B d X R v U m V t b 3 Z l Z E N v b H V t b n M x L n t D b 2 x 1 b W 4 x L j I 1 O C w y N T d 9 J n F 1 b 3 Q 7 L C Z x d W 9 0 O 1 N l Y 3 R p b 2 4 x L 1 R h Y m x l M S A o M y k v Q X V 0 b 1 J l b W 9 2 Z W R D b 2 x 1 b W 5 z M S 5 7 Q 2 9 s d W 1 u M S 4 y N T k s M j U 4 f S Z x d W 9 0 O y w m c X V v d D t T Z W N 0 a W 9 u M S 9 U Y W J s Z T E g K D M p L 0 F 1 d G 9 S Z W 1 v d m V k Q 2 9 s d W 1 u c z E u e 0 N v b H V t b j E u M j Y w L D I 1 O X 0 m c X V v d D s s J n F 1 b 3 Q 7 U 2 V j d G l v b j E v V G F i b G U x I C g z K S 9 B d X R v U m V t b 3 Z l Z E N v b H V t b n M x L n t D b 2 x 1 b W 4 x L j I 2 M S w y N j B 9 J n F 1 b 3 Q 7 L C Z x d W 9 0 O 1 N l Y 3 R p b 2 4 x L 1 R h Y m x l M S A o M y k v Q X V 0 b 1 J l b W 9 2 Z W R D b 2 x 1 b W 5 z M S 5 7 Q 2 9 s d W 1 u M S 4 y N j I s M j Y x f S Z x d W 9 0 O y w m c X V v d D t T Z W N 0 a W 9 u M S 9 U Y W J s Z T E g K D M p L 0 F 1 d G 9 S Z W 1 v d m V k Q 2 9 s d W 1 u c z E u e 0 N v b H V t b j E u M j Y z L D I 2 M n 0 m c X V v d D s s J n F 1 b 3 Q 7 U 2 V j d G l v b j E v V G F i b G U x I C g z K S 9 B d X R v U m V t b 3 Z l Z E N v b H V t b n M x L n t D b 2 x 1 b W 4 x L j I 2 N C w y N j N 9 J n F 1 b 3 Q 7 L C Z x d W 9 0 O 1 N l Y 3 R p b 2 4 x L 1 R h Y m x l M S A o M y k v Q X V 0 b 1 J l b W 9 2 Z W R D b 2 x 1 b W 5 z M S 5 7 Q 2 9 s d W 1 u M S 4 y N j U s M j Y 0 f S Z x d W 9 0 O y w m c X V v d D t T Z W N 0 a W 9 u M S 9 U Y W J s Z T E g K D M p L 0 F 1 d G 9 S Z W 1 v d m V k Q 2 9 s d W 1 u c z E u e 0 N v b H V t b j E u M j Y 2 L D I 2 N X 0 m c X V v d D s s J n F 1 b 3 Q 7 U 2 V j d G l v b j E v V G F i b G U x I C g z K S 9 B d X R v U m V t b 3 Z l Z E N v b H V t b n M x L n t D b 2 x 1 b W 4 x L j I 2 N y w y N j Z 9 J n F 1 b 3 Q 7 L C Z x d W 9 0 O 1 N l Y 3 R p b 2 4 x L 1 R h Y m x l M S A o M y k v Q X V 0 b 1 J l b W 9 2 Z W R D b 2 x 1 b W 5 z M S 5 7 Q 2 9 s d W 1 u M S 4 y N j g s M j Y 3 f S Z x d W 9 0 O y w m c X V v d D t T Z W N 0 a W 9 u M S 9 U Y W J s Z T E g K D M p L 0 F 1 d G 9 S Z W 1 v d m V k Q 2 9 s d W 1 u c z E u e 0 N v b H V t b j E u M j Y 5 L D I 2 O H 0 m c X V v d D s s J n F 1 b 3 Q 7 U 2 V j d G l v b j E v V G F i b G U x I C g z K S 9 B d X R v U m V t b 3 Z l Z E N v b H V t b n M x L n t D b 2 x 1 b W 4 x L j I 3 M C w y N j l 9 J n F 1 b 3 Q 7 L C Z x d W 9 0 O 1 N l Y 3 R p b 2 4 x L 1 R h Y m x l M S A o M y k v Q X V 0 b 1 J l b W 9 2 Z W R D b 2 x 1 b W 5 z M S 5 7 Q 2 9 s d W 1 u M S 4 y N z E s M j c w f S Z x d W 9 0 O y w m c X V v d D t T Z W N 0 a W 9 u M S 9 U Y W J s Z T E g K D M p L 0 F 1 d G 9 S Z W 1 v d m V k Q 2 9 s d W 1 u c z E u e 0 N v b H V t b j E u M j c y L D I 3 M X 0 m c X V v d D s s J n F 1 b 3 Q 7 U 2 V j d G l v b j E v V G F i b G U x I C g z K S 9 B d X R v U m V t b 3 Z l Z E N v b H V t b n M x L n t D b 2 x 1 b W 4 x L j I 3 M y w y N z J 9 J n F 1 b 3 Q 7 L C Z x d W 9 0 O 1 N l Y 3 R p b 2 4 x L 1 R h Y m x l M S A o M y k v Q X V 0 b 1 J l b W 9 2 Z W R D b 2 x 1 b W 5 z M S 5 7 Q 2 9 s d W 1 u M S 4 y N z Q s M j c z f S Z x d W 9 0 O y w m c X V v d D t T Z W N 0 a W 9 u M S 9 U Y W J s Z T E g K D M p L 0 F 1 d G 9 S Z W 1 v d m V k Q 2 9 s d W 1 u c z E u e 0 N v b H V t b j E u M j c 1 L D I 3 N H 0 m c X V v d D s s J n F 1 b 3 Q 7 U 2 V j d G l v b j E v V G F i b G U x I C g z K S 9 B d X R v U m V t b 3 Z l Z E N v b H V t b n M x L n t D b 2 x 1 b W 4 x L j I 3 N i w y N z V 9 J n F 1 b 3 Q 7 L C Z x d W 9 0 O 1 N l Y 3 R p b 2 4 x L 1 R h Y m x l M S A o M y k v Q X V 0 b 1 J l b W 9 2 Z W R D b 2 x 1 b W 5 z M S 5 7 Q 2 9 s d W 1 u M S 4 y N z c s M j c 2 f S Z x d W 9 0 O y w m c X V v d D t T Z W N 0 a W 9 u M S 9 U Y W J s Z T E g K D M p L 0 F 1 d G 9 S Z W 1 v d m V k Q 2 9 s d W 1 u c z E u e 0 N v b H V t b j E u M j c 4 L D I 3 N 3 0 m c X V v d D s s J n F 1 b 3 Q 7 U 2 V j d G l v b j E v V G F i b G U x I C g z K S 9 B d X R v U m V t b 3 Z l Z E N v b H V t b n M x L n t D b 2 x 1 b W 4 x L j I 3 O S w y N z h 9 J n F 1 b 3 Q 7 L C Z x d W 9 0 O 1 N l Y 3 R p b 2 4 x L 1 R h Y m x l M S A o M y k v Q X V 0 b 1 J l b W 9 2 Z W R D b 2 x 1 b W 5 z M S 5 7 Q 2 9 s d W 1 u M S 4 y O D A s M j c 5 f S Z x d W 9 0 O y w m c X V v d D t T Z W N 0 a W 9 u M S 9 U Y W J s Z T E g K D M p L 0 F 1 d G 9 S Z W 1 v d m V k Q 2 9 s d W 1 u c z E u e 0 N v b H V t b j E u M j g x L D I 4 M H 0 m c X V v d D s s J n F 1 b 3 Q 7 U 2 V j d G l v b j E v V G F i b G U x I C g z K S 9 B d X R v U m V t b 3 Z l Z E N v b H V t b n M x L n t D b 2 x 1 b W 4 x L j I 4 M i w y O D F 9 J n F 1 b 3 Q 7 L C Z x d W 9 0 O 1 N l Y 3 R p b 2 4 x L 1 R h Y m x l M S A o M y k v Q X V 0 b 1 J l b W 9 2 Z W R D b 2 x 1 b W 5 z M S 5 7 Q 2 9 s d W 1 u M S 4 y O D M s M j g y f S Z x d W 9 0 O y w m c X V v d D t T Z W N 0 a W 9 u M S 9 U Y W J s Z T E g K D M p L 0 F 1 d G 9 S Z W 1 v d m V k Q 2 9 s d W 1 u c z E u e 0 N v b H V t b j E u M j g 0 L D I 4 M 3 0 m c X V v d D s s J n F 1 b 3 Q 7 U 2 V j d G l v b j E v V G F i b G U x I C g z K S 9 B d X R v U m V t b 3 Z l Z E N v b H V t b n M x L n t D b 2 x 1 b W 4 x L j I 4 N S w y O D R 9 J n F 1 b 3 Q 7 L C Z x d W 9 0 O 1 N l Y 3 R p b 2 4 x L 1 R h Y m x l M S A o M y k v Q X V 0 b 1 J l b W 9 2 Z W R D b 2 x 1 b W 5 z M S 5 7 Q 2 9 s d W 1 u M S 4 y O D Y s M j g 1 f S Z x d W 9 0 O y w m c X V v d D t T Z W N 0 a W 9 u M S 9 U Y W J s Z T E g K D M p L 0 F 1 d G 9 S Z W 1 v d m V k Q 2 9 s d W 1 u c z E u e 0 N v b H V t b j E u M j g 3 L D I 4 N n 0 m c X V v d D s s J n F 1 b 3 Q 7 U 2 V j d G l v b j E v V G F i b G U x I C g z K S 9 B d X R v U m V t b 3 Z l Z E N v b H V t b n M x L n t D b 2 x 1 b W 4 x L j I 4 O C w y O D d 9 J n F 1 b 3 Q 7 L C Z x d W 9 0 O 1 N l Y 3 R p b 2 4 x L 1 R h Y m x l M S A o M y k v Q X V 0 b 1 J l b W 9 2 Z W R D b 2 x 1 b W 5 z M S 5 7 Q 2 9 s d W 1 u M S 4 y O D k s M j g 4 f S Z x d W 9 0 O y w m c X V v d D t T Z W N 0 a W 9 u M S 9 U Y W J s Z T E g K D M p L 0 F 1 d G 9 S Z W 1 v d m V k Q 2 9 s d W 1 u c z E u e 0 N v b H V t b j E u M j k w L D I 4 O X 0 m c X V v d D s s J n F 1 b 3 Q 7 U 2 V j d G l v b j E v V G F i b G U x I C g z K S 9 B d X R v U m V t b 3 Z l Z E N v b H V t b n M x L n t D b 2 x 1 b W 4 x L j I 5 M S w y O T B 9 J n F 1 b 3 Q 7 L C Z x d W 9 0 O 1 N l Y 3 R p b 2 4 x L 1 R h Y m x l M S A o M y k v Q X V 0 b 1 J l b W 9 2 Z W R D b 2 x 1 b W 5 z M S 5 7 Q 2 9 s d W 1 u M S 4 y O T I s M j k x f S Z x d W 9 0 O y w m c X V v d D t T Z W N 0 a W 9 u M S 9 U Y W J s Z T E g K D M p L 0 F 1 d G 9 S Z W 1 v d m V k Q 2 9 s d W 1 u c z E u e 0 N v b H V t b j E u M j k z L D I 5 M n 0 m c X V v d D s s J n F 1 b 3 Q 7 U 2 V j d G l v b j E v V G F i b G U x I C g z K S 9 B d X R v U m V t b 3 Z l Z E N v b H V t b n M x L n t D b 2 x 1 b W 4 x L j I 5 N C w y O T N 9 J n F 1 b 3 Q 7 L C Z x d W 9 0 O 1 N l Y 3 R p b 2 4 x L 1 R h Y m x l M S A o M y k v Q X V 0 b 1 J l b W 9 2 Z W R D b 2 x 1 b W 5 z M S 5 7 Q 2 9 s d W 1 u M S 4 y O T U s M j k 0 f S Z x d W 9 0 O y w m c X V v d D t T Z W N 0 a W 9 u M S 9 U Y W J s Z T E g K D M p L 0 F 1 d G 9 S Z W 1 v d m V k Q 2 9 s d W 1 u c z E u e 0 N v b H V t b j E u M j k 2 L D I 5 N X 0 m c X V v d D s s J n F 1 b 3 Q 7 U 2 V j d G l v b j E v V G F i b G U x I C g z K S 9 B d X R v U m V t b 3 Z l Z E N v b H V t b n M x L n t D b 2 x 1 b W 4 x L j I 5 N y w y O T Z 9 J n F 1 b 3 Q 7 L C Z x d W 9 0 O 1 N l Y 3 R p b 2 4 x L 1 R h Y m x l M S A o M y k v Q X V 0 b 1 J l b W 9 2 Z W R D b 2 x 1 b W 5 z M S 5 7 Q 2 9 s d W 1 u M S 4 y O T g s M j k 3 f S Z x d W 9 0 O y w m c X V v d D t T Z W N 0 a W 9 u M S 9 U Y W J s Z T E g K D M p L 0 F 1 d G 9 S Z W 1 v d m V k Q 2 9 s d W 1 u c z E u e 0 N v b H V t b j E u M j k 5 L D I 5 O H 0 m c X V v d D s s J n F 1 b 3 Q 7 U 2 V j d G l v b j E v V G F i b G U x I C g z K S 9 B d X R v U m V t b 3 Z l Z E N v b H V t b n M x L n t D b 2 x 1 b W 4 x L j M w M C w y O T l 9 J n F 1 b 3 Q 7 L C Z x d W 9 0 O 1 N l Y 3 R p b 2 4 x L 1 R h Y m x l M S A o M y k v Q X V 0 b 1 J l b W 9 2 Z W R D b 2 x 1 b W 5 z M S 5 7 Q 2 9 s d W 1 u M S 4 z M D E s M z A w f S Z x d W 9 0 O y w m c X V v d D t T Z W N 0 a W 9 u M S 9 U Y W J s Z T E g K D M p L 0 F 1 d G 9 S Z W 1 v d m V k Q 2 9 s d W 1 u c z E u e 0 N v b H V t b j E u M z A y L D M w M X 0 m c X V v d D s s J n F 1 b 3 Q 7 U 2 V j d G l v b j E v V G F i b G U x I C g z K S 9 B d X R v U m V t b 3 Z l Z E N v b H V t b n M x L n t D b 2 x 1 b W 4 x L j M w M y w z M D J 9 J n F 1 b 3 Q 7 L C Z x d W 9 0 O 1 N l Y 3 R p b 2 4 x L 1 R h Y m x l M S A o M y k v Q X V 0 b 1 J l b W 9 2 Z W R D b 2 x 1 b W 5 z M S 5 7 Q 2 9 s d W 1 u M S 4 z M D Q s M z A z f S Z x d W 9 0 O y w m c X V v d D t T Z W N 0 a W 9 u M S 9 U Y W J s Z T E g K D M p L 0 F 1 d G 9 S Z W 1 v d m V k Q 2 9 s d W 1 u c z E u e 0 N v b H V t b j E u M z A 1 L D M w N H 0 m c X V v d D s s J n F 1 b 3 Q 7 U 2 V j d G l v b j E v V G F i b G U x I C g z K S 9 B d X R v U m V t b 3 Z l Z E N v b H V t b n M x L n t D b 2 x 1 b W 4 x L j M w N i w z M D V 9 J n F 1 b 3 Q 7 L C Z x d W 9 0 O 1 N l Y 3 R p b 2 4 x L 1 R h Y m x l M S A o M y k v Q X V 0 b 1 J l b W 9 2 Z W R D b 2 x 1 b W 5 z M S 5 7 Q 2 9 s d W 1 u M S 4 z M D c s M z A 2 f S Z x d W 9 0 O y w m c X V v d D t T Z W N 0 a W 9 u M S 9 U Y W J s Z T E g K D M p L 0 F 1 d G 9 S Z W 1 v d m V k Q 2 9 s d W 1 u c z E u e 0 N v b H V t b j E u M z A 4 L D M w N 3 0 m c X V v d D s s J n F 1 b 3 Q 7 U 2 V j d G l v b j E v V G F i b G U x I C g z K S 9 B d X R v U m V t b 3 Z l Z E N v b H V t b n M x L n t D b 2 x 1 b W 4 x L j M w O S w z M D h 9 J n F 1 b 3 Q 7 L C Z x d W 9 0 O 1 N l Y 3 R p b 2 4 x L 1 R h Y m x l M S A o M y k v Q X V 0 b 1 J l b W 9 2 Z W R D b 2 x 1 b W 5 z M S 5 7 Q 2 9 s d W 1 u M S 4 z M T A s M z A 5 f S Z x d W 9 0 O y w m c X V v d D t T Z W N 0 a W 9 u M S 9 U Y W J s Z T E g K D M p L 0 F 1 d G 9 S Z W 1 v d m V k Q 2 9 s d W 1 u c z E u e 0 N v b H V t b j E u M z E x L D M x M H 0 m c X V v d D s s J n F 1 b 3 Q 7 U 2 V j d G l v b j E v V G F i b G U x I C g z K S 9 B d X R v U m V t b 3 Z l Z E N v b H V t b n M x L n t D b 2 x 1 b W 4 x L j M x M i w z M T F 9 J n F 1 b 3 Q 7 L C Z x d W 9 0 O 1 N l Y 3 R p b 2 4 x L 1 R h Y m x l M S A o M y k v Q X V 0 b 1 J l b W 9 2 Z W R D b 2 x 1 b W 5 z M S 5 7 Q 2 9 s d W 1 u M S 4 z M T M s M z E y f S Z x d W 9 0 O y w m c X V v d D t T Z W N 0 a W 9 u M S 9 U Y W J s Z T E g K D M p L 0 F 1 d G 9 S Z W 1 v d m V k Q 2 9 s d W 1 u c z E u e 0 N v b H V t b j E u M z E 0 L D M x M 3 0 m c X V v d D s s J n F 1 b 3 Q 7 U 2 V j d G l v b j E v V G F i b G U x I C g z K S 9 B d X R v U m V t b 3 Z l Z E N v b H V t b n M x L n t D b 2 x 1 b W 4 x L j M x N S w z M T R 9 J n F 1 b 3 Q 7 L C Z x d W 9 0 O 1 N l Y 3 R p b 2 4 x L 1 R h Y m x l M S A o M y k v Q X V 0 b 1 J l b W 9 2 Z W R D b 2 x 1 b W 5 z M S 5 7 Q 2 9 s d W 1 u M S 4 z M T Y s M z E 1 f S Z x d W 9 0 O y w m c X V v d D t T Z W N 0 a W 9 u M S 9 U Y W J s Z T E g K D M p L 0 F 1 d G 9 S Z W 1 v d m V k Q 2 9 s d W 1 u c z E u e 0 N v b H V t b j E u M z E 3 L D M x N n 0 m c X V v d D s s J n F 1 b 3 Q 7 U 2 V j d G l v b j E v V G F i b G U x I C g z K S 9 B d X R v U m V t b 3 Z l Z E N v b H V t b n M x L n t D b 2 x 1 b W 4 x L j M x O C w z M T d 9 J n F 1 b 3 Q 7 L C Z x d W 9 0 O 1 N l Y 3 R p b 2 4 x L 1 R h Y m x l M S A o M y k v Q X V 0 b 1 J l b W 9 2 Z W R D b 2 x 1 b W 5 z M S 5 7 Q 2 9 s d W 1 u M S 4 z M T k s M z E 4 f S Z x d W 9 0 O y w m c X V v d D t T Z W N 0 a W 9 u M S 9 U Y W J s Z T E g K D M p L 0 F 1 d G 9 S Z W 1 v d m V k Q 2 9 s d W 1 u c z E u e 0 N v b H V t b j E u M z I w L D M x O X 0 m c X V v d D s s J n F 1 b 3 Q 7 U 2 V j d G l v b j E v V G F i b G U x I C g z K S 9 B d X R v U m V t b 3 Z l Z E N v b H V t b n M x L n t D b 2 x 1 b W 4 x L j M y M S w z M j B 9 J n F 1 b 3 Q 7 L C Z x d W 9 0 O 1 N l Y 3 R p b 2 4 x L 1 R h Y m x l M S A o M y k v Q X V 0 b 1 J l b W 9 2 Z W R D b 2 x 1 b W 5 z M S 5 7 Q 2 9 s d W 1 u M S 4 z M j I s M z I x f S Z x d W 9 0 O y w m c X V v d D t T Z W N 0 a W 9 u M S 9 U Y W J s Z T E g K D M p L 0 F 1 d G 9 S Z W 1 v d m V k Q 2 9 s d W 1 u c z E u e 0 N v b H V t b j E u M z I z L D M y M n 0 m c X V v d D s s J n F 1 b 3 Q 7 U 2 V j d G l v b j E v V G F i b G U x I C g z K S 9 B d X R v U m V t b 3 Z l Z E N v b H V t b n M x L n t D b 2 x 1 b W 4 x L j M y N C w z M j N 9 J n F 1 b 3 Q 7 L C Z x d W 9 0 O 1 N l Y 3 R p b 2 4 x L 1 R h Y m x l M S A o M y k v Q X V 0 b 1 J l b W 9 2 Z W R D b 2 x 1 b W 5 z M S 5 7 Q 2 9 s d W 1 u M S 4 z M j U s M z I 0 f S Z x d W 9 0 O y w m c X V v d D t T Z W N 0 a W 9 u M S 9 U Y W J s Z T E g K D M p L 0 F 1 d G 9 S Z W 1 v d m V k Q 2 9 s d W 1 u c z E u e 0 N v b H V t b j E u M z I 2 L D M y N X 0 m c X V v d D s s J n F 1 b 3 Q 7 U 2 V j d G l v b j E v V G F i b G U x I C g z K S 9 B d X R v U m V t b 3 Z l Z E N v b H V t b n M x L n t D b 2 x 1 b W 4 x L j M y N y w z M j Z 9 J n F 1 b 3 Q 7 L C Z x d W 9 0 O 1 N l Y 3 R p b 2 4 x L 1 R h Y m x l M S A o M y k v Q X V 0 b 1 J l b W 9 2 Z W R D b 2 x 1 b W 5 z M S 5 7 Q 2 9 s d W 1 u M S 4 z M j g s M z I 3 f S Z x d W 9 0 O y w m c X V v d D t T Z W N 0 a W 9 u M S 9 U Y W J s Z T E g K D M p L 0 F 1 d G 9 S Z W 1 v d m V k Q 2 9 s d W 1 u c z E u e 0 N v b H V t b j E u M z I 5 L D M y O H 0 m c X V v d D s s J n F 1 b 3 Q 7 U 2 V j d G l v b j E v V G F i b G U x I C g z K S 9 B d X R v U m V t b 3 Z l Z E N v b H V t b n M x L n t D b 2 x 1 b W 4 x L j M z M C w z M j l 9 J n F 1 b 3 Q 7 L C Z x d W 9 0 O 1 N l Y 3 R p b 2 4 x L 1 R h Y m x l M S A o M y k v Q X V 0 b 1 J l b W 9 2 Z W R D b 2 x 1 b W 5 z M S 5 7 Q 2 9 s d W 1 u M S 4 z M z E s M z M w f S Z x d W 9 0 O y w m c X V v d D t T Z W N 0 a W 9 u M S 9 U Y W J s Z T E g K D M p L 0 F 1 d G 9 S Z W 1 v d m V k Q 2 9 s d W 1 u c z E u e 0 N v b H V t b j E u M z M y L D M z M X 0 m c X V v d D s s J n F 1 b 3 Q 7 U 2 V j d G l v b j E v V G F i b G U x I C g z K S 9 B d X R v U m V t b 3 Z l Z E N v b H V t b n M x L n t D b 2 x 1 b W 4 x L j M z M y w z M z J 9 J n F 1 b 3 Q 7 L C Z x d W 9 0 O 1 N l Y 3 R p b 2 4 x L 1 R h Y m x l M S A o M y k v Q X V 0 b 1 J l b W 9 2 Z W R D b 2 x 1 b W 5 z M S 5 7 Q 2 9 s d W 1 u M S 4 z M z Q s M z M z f S Z x d W 9 0 O y w m c X V v d D t T Z W N 0 a W 9 u M S 9 U Y W J s Z T E g K D M p L 0 F 1 d G 9 S Z W 1 v d m V k Q 2 9 s d W 1 u c z E u e 0 N v b H V t b j E u M z M 1 L D M z N H 0 m c X V v d D s s J n F 1 b 3 Q 7 U 2 V j d G l v b j E v V G F i b G U x I C g z K S 9 B d X R v U m V t b 3 Z l Z E N v b H V t b n M x L n t D b 2 x 1 b W 4 x L j M z N i w z M z V 9 J n F 1 b 3 Q 7 L C Z x d W 9 0 O 1 N l Y 3 R p b 2 4 x L 1 R h Y m x l M S A o M y k v Q X V 0 b 1 J l b W 9 2 Z W R D b 2 x 1 b W 5 z M S 5 7 Q 2 9 s d W 1 u M S 4 z M z c s M z M 2 f S Z x d W 9 0 O y w m c X V v d D t T Z W N 0 a W 9 u M S 9 U Y W J s Z T E g K D M p L 0 F 1 d G 9 S Z W 1 v d m V k Q 2 9 s d W 1 u c z E u e 0 N v b H V t b j E u M z M 4 L D M z N 3 0 m c X V v d D s s J n F 1 b 3 Q 7 U 2 V j d G l v b j E v V G F i b G U x I C g z K S 9 B d X R v U m V t b 3 Z l Z E N v b H V t b n M x L n t D b 2 x 1 b W 4 x L j M z O S w z M z h 9 J n F 1 b 3 Q 7 L C Z x d W 9 0 O 1 N l Y 3 R p b 2 4 x L 1 R h Y m x l M S A o M y k v Q X V 0 b 1 J l b W 9 2 Z W R D b 2 x 1 b W 5 z M S 5 7 Q 2 9 s d W 1 u M S 4 z N D A s M z M 5 f S Z x d W 9 0 O y w m c X V v d D t T Z W N 0 a W 9 u M S 9 U Y W J s Z T E g K D M p L 0 F 1 d G 9 S Z W 1 v d m V k Q 2 9 s d W 1 u c z E u e 0 N v b H V t b j E u M z Q x L D M 0 M H 0 m c X V v d D s s J n F 1 b 3 Q 7 U 2 V j d G l v b j E v V G F i b G U x I C g z K S 9 B d X R v U m V t b 3 Z l Z E N v b H V t b n M x L n t D b 2 x 1 b W 4 x L j M 0 M i w z N D F 9 J n F 1 b 3 Q 7 L C Z x d W 9 0 O 1 N l Y 3 R p b 2 4 x L 1 R h Y m x l M S A o M y k v Q X V 0 b 1 J l b W 9 2 Z W R D b 2 x 1 b W 5 z M S 5 7 Q 2 9 s d W 1 u M S 4 z N D M s M z Q y f S Z x d W 9 0 O y w m c X V v d D t T Z W N 0 a W 9 u M S 9 U Y W J s Z T E g K D M p L 0 F 1 d G 9 S Z W 1 v d m V k Q 2 9 s d W 1 u c z E u e 0 N v b H V t b j E u M z Q 0 L D M 0 M 3 0 m c X V v d D s s J n F 1 b 3 Q 7 U 2 V j d G l v b j E v V G F i b G U x I C g z K S 9 B d X R v U m V t b 3 Z l Z E N v b H V t b n M x L n t D b 2 x 1 b W 4 x L j M 0 N S w z N D R 9 J n F 1 b 3 Q 7 L C Z x d W 9 0 O 1 N l Y 3 R p b 2 4 x L 1 R h Y m x l M S A o M y k v Q X V 0 b 1 J l b W 9 2 Z W R D b 2 x 1 b W 5 z M S 5 7 Q 2 9 s d W 1 u M S 4 z N D Y s M z Q 1 f S Z x d W 9 0 O y w m c X V v d D t T Z W N 0 a W 9 u M S 9 U Y W J s Z T E g K D M p L 0 F 1 d G 9 S Z W 1 v d m V k Q 2 9 s d W 1 u c z E u e 0 N v b H V t b j E u M z Q 3 L D M 0 N n 0 m c X V v d D s s J n F 1 b 3 Q 7 U 2 V j d G l v b j E v V G F i b G U x I C g z K S 9 B d X R v U m V t b 3 Z l Z E N v b H V t b n M x L n t D b 2 x 1 b W 4 x L j M 0 O C w z N D d 9 J n F 1 b 3 Q 7 L C Z x d W 9 0 O 1 N l Y 3 R p b 2 4 x L 1 R h Y m x l M S A o M y k v Q X V 0 b 1 J l b W 9 2 Z W R D b 2 x 1 b W 5 z M S 5 7 Q 2 9 s d W 1 u M S 4 z N D k s M z Q 4 f S Z x d W 9 0 O y w m c X V v d D t T Z W N 0 a W 9 u M S 9 U Y W J s Z T E g K D M p L 0 F 1 d G 9 S Z W 1 v d m V k Q 2 9 s d W 1 u c z E u e 0 N v b H V t b j E u M z U w L D M 0 O X 0 m c X V v d D s s J n F 1 b 3 Q 7 U 2 V j d G l v b j E v V G F i b G U x I C g z K S 9 B d X R v U m V t b 3 Z l Z E N v b H V t b n M x L n t D b 2 x 1 b W 4 x L j M 1 M S w z N T B 9 J n F 1 b 3 Q 7 L C Z x d W 9 0 O 1 N l Y 3 R p b 2 4 x L 1 R h Y m x l M S A o M y k v Q X V 0 b 1 J l b W 9 2 Z W R D b 2 x 1 b W 5 z M S 5 7 Q 2 9 s d W 1 u M S 4 z N T I s M z U x f S Z x d W 9 0 O 1 0 s J n F 1 b 3 Q 7 Q 2 9 s d W 1 u Q 2 9 1 b n Q m c X V v d D s 6 M z U y L C Z x d W 9 0 O 0 t l e U N v b H V t b k 5 h b W V z J n F 1 b 3 Q 7 O l t d L C Z x d W 9 0 O 0 N v b H V t b k l k Z W 5 0 a X R p Z X M m c X V v d D s 6 W y Z x d W 9 0 O 1 N l Y 3 R p b 2 4 x L 1 R h Y m x l M S A o M y k v Q X V 0 b 1 J l b W 9 2 Z W R D b 2 x 1 b W 5 z M S 5 7 Q 2 9 s d W 1 u M S 4 x L D B 9 J n F 1 b 3 Q 7 L C Z x d W 9 0 O 1 N l Y 3 R p b 2 4 x L 1 R h Y m x l M S A o M y k v Q X V 0 b 1 J l b W 9 2 Z W R D b 2 x 1 b W 5 z M S 5 7 Q 2 9 s d W 1 u M S 4 y L D F 9 J n F 1 b 3 Q 7 L C Z x d W 9 0 O 1 N l Y 3 R p b 2 4 x L 1 R h Y m x l M S A o M y k v Q X V 0 b 1 J l b W 9 2 Z W R D b 2 x 1 b W 5 z M S 5 7 Q 2 9 s d W 1 u M S 4 z L D J 9 J n F 1 b 3 Q 7 L C Z x d W 9 0 O 1 N l Y 3 R p b 2 4 x L 1 R h Y m x l M S A o M y k v Q X V 0 b 1 J l b W 9 2 Z W R D b 2 x 1 b W 5 z M S 5 7 Q 2 9 s d W 1 u M S 4 0 L D N 9 J n F 1 b 3 Q 7 L C Z x d W 9 0 O 1 N l Y 3 R p b 2 4 x L 1 R h Y m x l M S A o M y k v Q X V 0 b 1 J l b W 9 2 Z W R D b 2 x 1 b W 5 z M S 5 7 Q 2 9 s d W 1 u M S 4 1 L D R 9 J n F 1 b 3 Q 7 L C Z x d W 9 0 O 1 N l Y 3 R p b 2 4 x L 1 R h Y m x l M S A o M y k v Q X V 0 b 1 J l b W 9 2 Z W R D b 2 x 1 b W 5 z M S 5 7 Q 2 9 s d W 1 u M S 4 2 L D V 9 J n F 1 b 3 Q 7 L C Z x d W 9 0 O 1 N l Y 3 R p b 2 4 x L 1 R h Y m x l M S A o M y k v Q X V 0 b 1 J l b W 9 2 Z W R D b 2 x 1 b W 5 z M S 5 7 Q 2 9 s d W 1 u M S 4 3 L D Z 9 J n F 1 b 3 Q 7 L C Z x d W 9 0 O 1 N l Y 3 R p b 2 4 x L 1 R h Y m x l M S A o M y k v Q X V 0 b 1 J l b W 9 2 Z W R D b 2 x 1 b W 5 z M S 5 7 Q 2 9 s d W 1 u M S 4 4 L D d 9 J n F 1 b 3 Q 7 L C Z x d W 9 0 O 1 N l Y 3 R p b 2 4 x L 1 R h Y m x l M S A o M y k v Q X V 0 b 1 J l b W 9 2 Z W R D b 2 x 1 b W 5 z M S 5 7 Q 2 9 s d W 1 u M S 4 5 L D h 9 J n F 1 b 3 Q 7 L C Z x d W 9 0 O 1 N l Y 3 R p b 2 4 x L 1 R h Y m x l M S A o M y k v Q X V 0 b 1 J l b W 9 2 Z W R D b 2 x 1 b W 5 z M S 5 7 Q 2 9 s d W 1 u M S 4 x M C w 5 f S Z x d W 9 0 O y w m c X V v d D t T Z W N 0 a W 9 u M S 9 U Y W J s Z T E g K D M p L 0 F 1 d G 9 S Z W 1 v d m V k Q 2 9 s d W 1 u c z E u e 0 N v b H V t b j E u M T E s M T B 9 J n F 1 b 3 Q 7 L C Z x d W 9 0 O 1 N l Y 3 R p b 2 4 x L 1 R h Y m x l M S A o M y k v Q X V 0 b 1 J l b W 9 2 Z W R D b 2 x 1 b W 5 z M S 5 7 Q 2 9 s d W 1 u M S 4 x M i w x M X 0 m c X V v d D s s J n F 1 b 3 Q 7 U 2 V j d G l v b j E v V G F i b G U x I C g z K S 9 B d X R v U m V t b 3 Z l Z E N v b H V t b n M x L n t D b 2 x 1 b W 4 x L j E z L D E y f S Z x d W 9 0 O y w m c X V v d D t T Z W N 0 a W 9 u M S 9 U Y W J s Z T E g K D M p L 0 F 1 d G 9 S Z W 1 v d m V k Q 2 9 s d W 1 u c z E u e 0 N v b H V t b j E u M T Q s M T N 9 J n F 1 b 3 Q 7 L C Z x d W 9 0 O 1 N l Y 3 R p b 2 4 x L 1 R h Y m x l M S A o M y k v Q X V 0 b 1 J l b W 9 2 Z W R D b 2 x 1 b W 5 z M S 5 7 Q 2 9 s d W 1 u M S 4 x N S w x N H 0 m c X V v d D s s J n F 1 b 3 Q 7 U 2 V j d G l v b j E v V G F i b G U x I C g z K S 9 B d X R v U m V t b 3 Z l Z E N v b H V t b n M x L n t D b 2 x 1 b W 4 x L j E 2 L D E 1 f S Z x d W 9 0 O y w m c X V v d D t T Z W N 0 a W 9 u M S 9 U Y W J s Z T E g K D M p L 0 F 1 d G 9 S Z W 1 v d m V k Q 2 9 s d W 1 u c z E u e 0 N v b H V t b j E u M T c s M T Z 9 J n F 1 b 3 Q 7 L C Z x d W 9 0 O 1 N l Y 3 R p b 2 4 x L 1 R h Y m x l M S A o M y k v Q X V 0 b 1 J l b W 9 2 Z W R D b 2 x 1 b W 5 z M S 5 7 Q 2 9 s d W 1 u M S 4 x O C w x N 3 0 m c X V v d D s s J n F 1 b 3 Q 7 U 2 V j d G l v b j E v V G F i b G U x I C g z K S 9 B d X R v U m V t b 3 Z l Z E N v b H V t b n M x L n t D b 2 x 1 b W 4 x L j E 5 L D E 4 f S Z x d W 9 0 O y w m c X V v d D t T Z W N 0 a W 9 u M S 9 U Y W J s Z T E g K D M p L 0 F 1 d G 9 S Z W 1 v d m V k Q 2 9 s d W 1 u c z E u e 0 N v b H V t b j E u M j A s M T l 9 J n F 1 b 3 Q 7 L C Z x d W 9 0 O 1 N l Y 3 R p b 2 4 x L 1 R h Y m x l M S A o M y k v Q X V 0 b 1 J l b W 9 2 Z W R D b 2 x 1 b W 5 z M S 5 7 Q 2 9 s d W 1 u M S 4 y M S w y M H 0 m c X V v d D s s J n F 1 b 3 Q 7 U 2 V j d G l v b j E v V G F i b G U x I C g z K S 9 B d X R v U m V t b 3 Z l Z E N v b H V t b n M x L n t D b 2 x 1 b W 4 x L j I y L D I x f S Z x d W 9 0 O y w m c X V v d D t T Z W N 0 a W 9 u M S 9 U Y W J s Z T E g K D M p L 0 F 1 d G 9 S Z W 1 v d m V k Q 2 9 s d W 1 u c z E u e 0 N v b H V t b j E u M j M s M j J 9 J n F 1 b 3 Q 7 L C Z x d W 9 0 O 1 N l Y 3 R p b 2 4 x L 1 R h Y m x l M S A o M y k v Q X V 0 b 1 J l b W 9 2 Z W R D b 2 x 1 b W 5 z M S 5 7 Q 2 9 s d W 1 u M S 4 y N C w y M 3 0 m c X V v d D s s J n F 1 b 3 Q 7 U 2 V j d G l v b j E v V G F i b G U x I C g z K S 9 B d X R v U m V t b 3 Z l Z E N v b H V t b n M x L n t D b 2 x 1 b W 4 x L j I 1 L D I 0 f S Z x d W 9 0 O y w m c X V v d D t T Z W N 0 a W 9 u M S 9 U Y W J s Z T E g K D M p L 0 F 1 d G 9 S Z W 1 v d m V k Q 2 9 s d W 1 u c z E u e 0 N v b H V t b j E u M j Y s M j V 9 J n F 1 b 3 Q 7 L C Z x d W 9 0 O 1 N l Y 3 R p b 2 4 x L 1 R h Y m x l M S A o M y k v Q X V 0 b 1 J l b W 9 2 Z W R D b 2 x 1 b W 5 z M S 5 7 Q 2 9 s d W 1 u M S 4 y N y w y N n 0 m c X V v d D s s J n F 1 b 3 Q 7 U 2 V j d G l v b j E v V G F i b G U x I C g z K S 9 B d X R v U m V t b 3 Z l Z E N v b H V t b n M x L n t D b 2 x 1 b W 4 x L j I 4 L D I 3 f S Z x d W 9 0 O y w m c X V v d D t T Z W N 0 a W 9 u M S 9 U Y W J s Z T E g K D M p L 0 F 1 d G 9 S Z W 1 v d m V k Q 2 9 s d W 1 u c z E u e 0 N v b H V t b j E u M j k s M j h 9 J n F 1 b 3 Q 7 L C Z x d W 9 0 O 1 N l Y 3 R p b 2 4 x L 1 R h Y m x l M S A o M y k v Q X V 0 b 1 J l b W 9 2 Z W R D b 2 x 1 b W 5 z M S 5 7 Q 2 9 s d W 1 u M S 4 z M C w y O X 0 m c X V v d D s s J n F 1 b 3 Q 7 U 2 V j d G l v b j E v V G F i b G U x I C g z K S 9 B d X R v U m V t b 3 Z l Z E N v b H V t b n M x L n t D b 2 x 1 b W 4 x L j M x L D M w f S Z x d W 9 0 O y w m c X V v d D t T Z W N 0 a W 9 u M S 9 U Y W J s Z T E g K D M p L 0 F 1 d G 9 S Z W 1 v d m V k Q 2 9 s d W 1 u c z E u e 0 N v b H V t b j E u M z I s M z F 9 J n F 1 b 3 Q 7 L C Z x d W 9 0 O 1 N l Y 3 R p b 2 4 x L 1 R h Y m x l M S A o M y k v Q X V 0 b 1 J l b W 9 2 Z W R D b 2 x 1 b W 5 z M S 5 7 Q 2 9 s d W 1 u M S 4 z M y w z M n 0 m c X V v d D s s J n F 1 b 3 Q 7 U 2 V j d G l v b j E v V G F i b G U x I C g z K S 9 B d X R v U m V t b 3 Z l Z E N v b H V t b n M x L n t D b 2 x 1 b W 4 x L j M 0 L D M z f S Z x d W 9 0 O y w m c X V v d D t T Z W N 0 a W 9 u M S 9 U Y W J s Z T E g K D M p L 0 F 1 d G 9 S Z W 1 v d m V k Q 2 9 s d W 1 u c z E u e 0 N v b H V t b j E u M z U s M z R 9 J n F 1 b 3 Q 7 L C Z x d W 9 0 O 1 N l Y 3 R p b 2 4 x L 1 R h Y m x l M S A o M y k v Q X V 0 b 1 J l b W 9 2 Z W R D b 2 x 1 b W 5 z M S 5 7 Q 2 9 s d W 1 u M S 4 z N i w z N X 0 m c X V v d D s s J n F 1 b 3 Q 7 U 2 V j d G l v b j E v V G F i b G U x I C g z K S 9 B d X R v U m V t b 3 Z l Z E N v b H V t b n M x L n t D b 2 x 1 b W 4 x L j M 3 L D M 2 f S Z x d W 9 0 O y w m c X V v d D t T Z W N 0 a W 9 u M S 9 U Y W J s Z T E g K D M p L 0 F 1 d G 9 S Z W 1 v d m V k Q 2 9 s d W 1 u c z E u e 0 N v b H V t b j E u M z g s M z d 9 J n F 1 b 3 Q 7 L C Z x d W 9 0 O 1 N l Y 3 R p b 2 4 x L 1 R h Y m x l M S A o M y k v Q X V 0 b 1 J l b W 9 2 Z W R D b 2 x 1 b W 5 z M S 5 7 Q 2 9 s d W 1 u M S 4 z O S w z O H 0 m c X V v d D s s J n F 1 b 3 Q 7 U 2 V j d G l v b j E v V G F i b G U x I C g z K S 9 B d X R v U m V t b 3 Z l Z E N v b H V t b n M x L n t D b 2 x 1 b W 4 x L j Q w L D M 5 f S Z x d W 9 0 O y w m c X V v d D t T Z W N 0 a W 9 u M S 9 U Y W J s Z T E g K D M p L 0 F 1 d G 9 S Z W 1 v d m V k Q 2 9 s d W 1 u c z E u e 0 N v b H V t b j E u N D E s N D B 9 J n F 1 b 3 Q 7 L C Z x d W 9 0 O 1 N l Y 3 R p b 2 4 x L 1 R h Y m x l M S A o M y k v Q X V 0 b 1 J l b W 9 2 Z W R D b 2 x 1 b W 5 z M S 5 7 Q 2 9 s d W 1 u M S 4 0 M i w 0 M X 0 m c X V v d D s s J n F 1 b 3 Q 7 U 2 V j d G l v b j E v V G F i b G U x I C g z K S 9 B d X R v U m V t b 3 Z l Z E N v b H V t b n M x L n t D b 2 x 1 b W 4 x L j Q z L D Q y f S Z x d W 9 0 O y w m c X V v d D t T Z W N 0 a W 9 u M S 9 U Y W J s Z T E g K D M p L 0 F 1 d G 9 S Z W 1 v d m V k Q 2 9 s d W 1 u c z E u e 0 N v b H V t b j E u N D Q s N D N 9 J n F 1 b 3 Q 7 L C Z x d W 9 0 O 1 N l Y 3 R p b 2 4 x L 1 R h Y m x l M S A o M y k v Q X V 0 b 1 J l b W 9 2 Z W R D b 2 x 1 b W 5 z M S 5 7 Q 2 9 s d W 1 u M S 4 0 N S w 0 N H 0 m c X V v d D s s J n F 1 b 3 Q 7 U 2 V j d G l v b j E v V G F i b G U x I C g z K S 9 B d X R v U m V t b 3 Z l Z E N v b H V t b n M x L n t D b 2 x 1 b W 4 x L j Q 2 L D Q 1 f S Z x d W 9 0 O y w m c X V v d D t T Z W N 0 a W 9 u M S 9 U Y W J s Z T E g K D M p L 0 F 1 d G 9 S Z W 1 v d m V k Q 2 9 s d W 1 u c z E u e 0 N v b H V t b j E u N D c s N D Z 9 J n F 1 b 3 Q 7 L C Z x d W 9 0 O 1 N l Y 3 R p b 2 4 x L 1 R h Y m x l M S A o M y k v Q X V 0 b 1 J l b W 9 2 Z W R D b 2 x 1 b W 5 z M S 5 7 Q 2 9 s d W 1 u M S 4 0 O C w 0 N 3 0 m c X V v d D s s J n F 1 b 3 Q 7 U 2 V j d G l v b j E v V G F i b G U x I C g z K S 9 B d X R v U m V t b 3 Z l Z E N v b H V t b n M x L n t D b 2 x 1 b W 4 x L j Q 5 L D Q 4 f S Z x d W 9 0 O y w m c X V v d D t T Z W N 0 a W 9 u M S 9 U Y W J s Z T E g K D M p L 0 F 1 d G 9 S Z W 1 v d m V k Q 2 9 s d W 1 u c z E u e 0 N v b H V t b j E u N T A s N D l 9 J n F 1 b 3 Q 7 L C Z x d W 9 0 O 1 N l Y 3 R p b 2 4 x L 1 R h Y m x l M S A o M y k v Q X V 0 b 1 J l b W 9 2 Z W R D b 2 x 1 b W 5 z M S 5 7 Q 2 9 s d W 1 u M S 4 1 M S w 1 M H 0 m c X V v d D s s J n F 1 b 3 Q 7 U 2 V j d G l v b j E v V G F i b G U x I C g z K S 9 B d X R v U m V t b 3 Z l Z E N v b H V t b n M x L n t D b 2 x 1 b W 4 x L j U y L D U x f S Z x d W 9 0 O y w m c X V v d D t T Z W N 0 a W 9 u M S 9 U Y W J s Z T E g K D M p L 0 F 1 d G 9 S Z W 1 v d m V k Q 2 9 s d W 1 u c z E u e 0 N v b H V t b j E u N T M s N T J 9 J n F 1 b 3 Q 7 L C Z x d W 9 0 O 1 N l Y 3 R p b 2 4 x L 1 R h Y m x l M S A o M y k v Q X V 0 b 1 J l b W 9 2 Z W R D b 2 x 1 b W 5 z M S 5 7 Q 2 9 s d W 1 u M S 4 1 N C w 1 M 3 0 m c X V v d D s s J n F 1 b 3 Q 7 U 2 V j d G l v b j E v V G F i b G U x I C g z K S 9 B d X R v U m V t b 3 Z l Z E N v b H V t b n M x L n t D b 2 x 1 b W 4 x L j U 1 L D U 0 f S Z x d W 9 0 O y w m c X V v d D t T Z W N 0 a W 9 u M S 9 U Y W J s Z T E g K D M p L 0 F 1 d G 9 S Z W 1 v d m V k Q 2 9 s d W 1 u c z E u e 0 N v b H V t b j E u N T Y s N T V 9 J n F 1 b 3 Q 7 L C Z x d W 9 0 O 1 N l Y 3 R p b 2 4 x L 1 R h Y m x l M S A o M y k v Q X V 0 b 1 J l b W 9 2 Z W R D b 2 x 1 b W 5 z M S 5 7 Q 2 9 s d W 1 u M S 4 1 N y w 1 N n 0 m c X V v d D s s J n F 1 b 3 Q 7 U 2 V j d G l v b j E v V G F i b G U x I C g z K S 9 B d X R v U m V t b 3 Z l Z E N v b H V t b n M x L n t D b 2 x 1 b W 4 x L j U 4 L D U 3 f S Z x d W 9 0 O y w m c X V v d D t T Z W N 0 a W 9 u M S 9 U Y W J s Z T E g K D M p L 0 F 1 d G 9 S Z W 1 v d m V k Q 2 9 s d W 1 u c z E u e 0 N v b H V t b j E u N T k s N T h 9 J n F 1 b 3 Q 7 L C Z x d W 9 0 O 1 N l Y 3 R p b 2 4 x L 1 R h Y m x l M S A o M y k v Q X V 0 b 1 J l b W 9 2 Z W R D b 2 x 1 b W 5 z M S 5 7 Q 2 9 s d W 1 u M S 4 2 M C w 1 O X 0 m c X V v d D s s J n F 1 b 3 Q 7 U 2 V j d G l v b j E v V G F i b G U x I C g z K S 9 B d X R v U m V t b 3 Z l Z E N v b H V t b n M x L n t D b 2 x 1 b W 4 x L j Y x L D Y w f S Z x d W 9 0 O y w m c X V v d D t T Z W N 0 a W 9 u M S 9 U Y W J s Z T E g K D M p L 0 F 1 d G 9 S Z W 1 v d m V k Q 2 9 s d W 1 u c z E u e 0 N v b H V t b j E u N j I s N j F 9 J n F 1 b 3 Q 7 L C Z x d W 9 0 O 1 N l Y 3 R p b 2 4 x L 1 R h Y m x l M S A o M y k v Q X V 0 b 1 J l b W 9 2 Z W R D b 2 x 1 b W 5 z M S 5 7 Q 2 9 s d W 1 u M S 4 2 M y w 2 M n 0 m c X V v d D s s J n F 1 b 3 Q 7 U 2 V j d G l v b j E v V G F i b G U x I C g z K S 9 B d X R v U m V t b 3 Z l Z E N v b H V t b n M x L n t D b 2 x 1 b W 4 x L j Y 0 L D Y z f S Z x d W 9 0 O y w m c X V v d D t T Z W N 0 a W 9 u M S 9 U Y W J s Z T E g K D M p L 0 F 1 d G 9 S Z W 1 v d m V k Q 2 9 s d W 1 u c z E u e 0 N v b H V t b j E u N j U s N j R 9 J n F 1 b 3 Q 7 L C Z x d W 9 0 O 1 N l Y 3 R p b 2 4 x L 1 R h Y m x l M S A o M y k v Q X V 0 b 1 J l b W 9 2 Z W R D b 2 x 1 b W 5 z M S 5 7 Q 2 9 s d W 1 u M S 4 2 N i w 2 N X 0 m c X V v d D s s J n F 1 b 3 Q 7 U 2 V j d G l v b j E v V G F i b G U x I C g z K S 9 B d X R v U m V t b 3 Z l Z E N v b H V t b n M x L n t D b 2 x 1 b W 4 x L j Y 3 L D Y 2 f S Z x d W 9 0 O y w m c X V v d D t T Z W N 0 a W 9 u M S 9 U Y W J s Z T E g K D M p L 0 F 1 d G 9 S Z W 1 v d m V k Q 2 9 s d W 1 u c z E u e 0 N v b H V t b j E u N j g s N j d 9 J n F 1 b 3 Q 7 L C Z x d W 9 0 O 1 N l Y 3 R p b 2 4 x L 1 R h Y m x l M S A o M y k v Q X V 0 b 1 J l b W 9 2 Z W R D b 2 x 1 b W 5 z M S 5 7 Q 2 9 s d W 1 u M S 4 2 O S w 2 O H 0 m c X V v d D s s J n F 1 b 3 Q 7 U 2 V j d G l v b j E v V G F i b G U x I C g z K S 9 B d X R v U m V t b 3 Z l Z E N v b H V t b n M x L n t D b 2 x 1 b W 4 x L j c w L D Y 5 f S Z x d W 9 0 O y w m c X V v d D t T Z W N 0 a W 9 u M S 9 U Y W J s Z T E g K D M p L 0 F 1 d G 9 S Z W 1 v d m V k Q 2 9 s d W 1 u c z E u e 0 N v b H V t b j E u N z E s N z B 9 J n F 1 b 3 Q 7 L C Z x d W 9 0 O 1 N l Y 3 R p b 2 4 x L 1 R h Y m x l M S A o M y k v Q X V 0 b 1 J l b W 9 2 Z W R D b 2 x 1 b W 5 z M S 5 7 Q 2 9 s d W 1 u M S 4 3 M i w 3 M X 0 m c X V v d D s s J n F 1 b 3 Q 7 U 2 V j d G l v b j E v V G F i b G U x I C g z K S 9 B d X R v U m V t b 3 Z l Z E N v b H V t b n M x L n t D b 2 x 1 b W 4 x L j c z L D c y f S Z x d W 9 0 O y w m c X V v d D t T Z W N 0 a W 9 u M S 9 U Y W J s Z T E g K D M p L 0 F 1 d G 9 S Z W 1 v d m V k Q 2 9 s d W 1 u c z E u e 0 N v b H V t b j E u N z Q s N z N 9 J n F 1 b 3 Q 7 L C Z x d W 9 0 O 1 N l Y 3 R p b 2 4 x L 1 R h Y m x l M S A o M y k v Q X V 0 b 1 J l b W 9 2 Z W R D b 2 x 1 b W 5 z M S 5 7 Q 2 9 s d W 1 u M S 4 3 N S w 3 N H 0 m c X V v d D s s J n F 1 b 3 Q 7 U 2 V j d G l v b j E v V G F i b G U x I C g z K S 9 B d X R v U m V t b 3 Z l Z E N v b H V t b n M x L n t D b 2 x 1 b W 4 x L j c 2 L D c 1 f S Z x d W 9 0 O y w m c X V v d D t T Z W N 0 a W 9 u M S 9 U Y W J s Z T E g K D M p L 0 F 1 d G 9 S Z W 1 v d m V k Q 2 9 s d W 1 u c z E u e 0 N v b H V t b j E u N z c s N z Z 9 J n F 1 b 3 Q 7 L C Z x d W 9 0 O 1 N l Y 3 R p b 2 4 x L 1 R h Y m x l M S A o M y k v Q X V 0 b 1 J l b W 9 2 Z W R D b 2 x 1 b W 5 z M S 5 7 Q 2 9 s d W 1 u M S 4 3 O C w 3 N 3 0 m c X V v d D s s J n F 1 b 3 Q 7 U 2 V j d G l v b j E v V G F i b G U x I C g z K S 9 B d X R v U m V t b 3 Z l Z E N v b H V t b n M x L n t D b 2 x 1 b W 4 x L j c 5 L D c 4 f S Z x d W 9 0 O y w m c X V v d D t T Z W N 0 a W 9 u M S 9 U Y W J s Z T E g K D M p L 0 F 1 d G 9 S Z W 1 v d m V k Q 2 9 s d W 1 u c z E u e 0 N v b H V t b j E u O D A s N z l 9 J n F 1 b 3 Q 7 L C Z x d W 9 0 O 1 N l Y 3 R p b 2 4 x L 1 R h Y m x l M S A o M y k v Q X V 0 b 1 J l b W 9 2 Z W R D b 2 x 1 b W 5 z M S 5 7 Q 2 9 s d W 1 u M S 4 4 M S w 4 M H 0 m c X V v d D s s J n F 1 b 3 Q 7 U 2 V j d G l v b j E v V G F i b G U x I C g z K S 9 B d X R v U m V t b 3 Z l Z E N v b H V t b n M x L n t D b 2 x 1 b W 4 x L j g y L D g x f S Z x d W 9 0 O y w m c X V v d D t T Z W N 0 a W 9 u M S 9 U Y W J s Z T E g K D M p L 0 F 1 d G 9 S Z W 1 v d m V k Q 2 9 s d W 1 u c z E u e 0 N v b H V t b j E u O D M s O D J 9 J n F 1 b 3 Q 7 L C Z x d W 9 0 O 1 N l Y 3 R p b 2 4 x L 1 R h Y m x l M S A o M y k v Q X V 0 b 1 J l b W 9 2 Z W R D b 2 x 1 b W 5 z M S 5 7 Q 2 9 s d W 1 u M S 4 4 N C w 4 M 3 0 m c X V v d D s s J n F 1 b 3 Q 7 U 2 V j d G l v b j E v V G F i b G U x I C g z K S 9 B d X R v U m V t b 3 Z l Z E N v b H V t b n M x L n t D b 2 x 1 b W 4 x L j g 1 L D g 0 f S Z x d W 9 0 O y w m c X V v d D t T Z W N 0 a W 9 u M S 9 U Y W J s Z T E g K D M p L 0 F 1 d G 9 S Z W 1 v d m V k Q 2 9 s d W 1 u c z E u e 0 N v b H V t b j E u O D Y s O D V 9 J n F 1 b 3 Q 7 L C Z x d W 9 0 O 1 N l Y 3 R p b 2 4 x L 1 R h Y m x l M S A o M y k v Q X V 0 b 1 J l b W 9 2 Z W R D b 2 x 1 b W 5 z M S 5 7 Q 2 9 s d W 1 u M S 4 4 N y w 4 N n 0 m c X V v d D s s J n F 1 b 3 Q 7 U 2 V j d G l v b j E v V G F i b G U x I C g z K S 9 B d X R v U m V t b 3 Z l Z E N v b H V t b n M x L n t D b 2 x 1 b W 4 x L j g 4 L D g 3 f S Z x d W 9 0 O y w m c X V v d D t T Z W N 0 a W 9 u M S 9 U Y W J s Z T E g K D M p L 0 F 1 d G 9 S Z W 1 v d m V k Q 2 9 s d W 1 u c z E u e 0 N v b H V t b j E u O D k s O D h 9 J n F 1 b 3 Q 7 L C Z x d W 9 0 O 1 N l Y 3 R p b 2 4 x L 1 R h Y m x l M S A o M y k v Q X V 0 b 1 J l b W 9 2 Z W R D b 2 x 1 b W 5 z M S 5 7 Q 2 9 s d W 1 u M S 4 5 M C w 4 O X 0 m c X V v d D s s J n F 1 b 3 Q 7 U 2 V j d G l v b j E v V G F i b G U x I C g z K S 9 B d X R v U m V t b 3 Z l Z E N v b H V t b n M x L n t D b 2 x 1 b W 4 x L j k x L D k w f S Z x d W 9 0 O y w m c X V v d D t T Z W N 0 a W 9 u M S 9 U Y W J s Z T E g K D M p L 0 F 1 d G 9 S Z W 1 v d m V k Q 2 9 s d W 1 u c z E u e 0 N v b H V t b j E u O T I s O T F 9 J n F 1 b 3 Q 7 L C Z x d W 9 0 O 1 N l Y 3 R p b 2 4 x L 1 R h Y m x l M S A o M y k v Q X V 0 b 1 J l b W 9 2 Z W R D b 2 x 1 b W 5 z M S 5 7 Q 2 9 s d W 1 u M S 4 5 M y w 5 M n 0 m c X V v d D s s J n F 1 b 3 Q 7 U 2 V j d G l v b j E v V G F i b G U x I C g z K S 9 B d X R v U m V t b 3 Z l Z E N v b H V t b n M x L n t D b 2 x 1 b W 4 x L j k 0 L D k z f S Z x d W 9 0 O y w m c X V v d D t T Z W N 0 a W 9 u M S 9 U Y W J s Z T E g K D M p L 0 F 1 d G 9 S Z W 1 v d m V k Q 2 9 s d W 1 u c z E u e 0 N v b H V t b j E u O T U s O T R 9 J n F 1 b 3 Q 7 L C Z x d W 9 0 O 1 N l Y 3 R p b 2 4 x L 1 R h Y m x l M S A o M y k v Q X V 0 b 1 J l b W 9 2 Z W R D b 2 x 1 b W 5 z M S 5 7 Q 2 9 s d W 1 u M S 4 5 N i w 5 N X 0 m c X V v d D s s J n F 1 b 3 Q 7 U 2 V j d G l v b j E v V G F i b G U x I C g z K S 9 B d X R v U m V t b 3 Z l Z E N v b H V t b n M x L n t D b 2 x 1 b W 4 x L j k 3 L D k 2 f S Z x d W 9 0 O y w m c X V v d D t T Z W N 0 a W 9 u M S 9 U Y W J s Z T E g K D M p L 0 F 1 d G 9 S Z W 1 v d m V k Q 2 9 s d W 1 u c z E u e 0 N v b H V t b j E u O T g s O T d 9 J n F 1 b 3 Q 7 L C Z x d W 9 0 O 1 N l Y 3 R p b 2 4 x L 1 R h Y m x l M S A o M y k v Q X V 0 b 1 J l b W 9 2 Z W R D b 2 x 1 b W 5 z M S 5 7 Q 2 9 s d W 1 u M S 4 5 O S w 5 O H 0 m c X V v d D s s J n F 1 b 3 Q 7 U 2 V j d G l v b j E v V G F i b G U x I C g z K S 9 B d X R v U m V t b 3 Z l Z E N v b H V t b n M x L n t D b 2 x 1 b W 4 x L j E w M C w 5 O X 0 m c X V v d D s s J n F 1 b 3 Q 7 U 2 V j d G l v b j E v V G F i b G U x I C g z K S 9 B d X R v U m V t b 3 Z l Z E N v b H V t b n M x L n t D b 2 x 1 b W 4 x L j E w M S w x M D B 9 J n F 1 b 3 Q 7 L C Z x d W 9 0 O 1 N l Y 3 R p b 2 4 x L 1 R h Y m x l M S A o M y k v Q X V 0 b 1 J l b W 9 2 Z W R D b 2 x 1 b W 5 z M S 5 7 Q 2 9 s d W 1 u M S 4 x M D I s M T A x f S Z x d W 9 0 O y w m c X V v d D t T Z W N 0 a W 9 u M S 9 U Y W J s Z T E g K D M p L 0 F 1 d G 9 S Z W 1 v d m V k Q 2 9 s d W 1 u c z E u e 0 N v b H V t b j E u M T A z L D E w M n 0 m c X V v d D s s J n F 1 b 3 Q 7 U 2 V j d G l v b j E v V G F i b G U x I C g z K S 9 B d X R v U m V t b 3 Z l Z E N v b H V t b n M x L n t D b 2 x 1 b W 4 x L j E w N C w x M D N 9 J n F 1 b 3 Q 7 L C Z x d W 9 0 O 1 N l Y 3 R p b 2 4 x L 1 R h Y m x l M S A o M y k v Q X V 0 b 1 J l b W 9 2 Z W R D b 2 x 1 b W 5 z M S 5 7 Q 2 9 s d W 1 u M S 4 x M D U s M T A 0 f S Z x d W 9 0 O y w m c X V v d D t T Z W N 0 a W 9 u M S 9 U Y W J s Z T E g K D M p L 0 F 1 d G 9 S Z W 1 v d m V k Q 2 9 s d W 1 u c z E u e 0 N v b H V t b j E u M T A 2 L D E w N X 0 m c X V v d D s s J n F 1 b 3 Q 7 U 2 V j d G l v b j E v V G F i b G U x I C g z K S 9 B d X R v U m V t b 3 Z l Z E N v b H V t b n M x L n t D b 2 x 1 b W 4 x L j E w N y w x M D Z 9 J n F 1 b 3 Q 7 L C Z x d W 9 0 O 1 N l Y 3 R p b 2 4 x L 1 R h Y m x l M S A o M y k v Q X V 0 b 1 J l b W 9 2 Z W R D b 2 x 1 b W 5 z M S 5 7 Q 2 9 s d W 1 u M S 4 x M D g s M T A 3 f S Z x d W 9 0 O y w m c X V v d D t T Z W N 0 a W 9 u M S 9 U Y W J s Z T E g K D M p L 0 F 1 d G 9 S Z W 1 v d m V k Q 2 9 s d W 1 u c z E u e 0 N v b H V t b j E u M T A 5 L D E w O H 0 m c X V v d D s s J n F 1 b 3 Q 7 U 2 V j d G l v b j E v V G F i b G U x I C g z K S 9 B d X R v U m V t b 3 Z l Z E N v b H V t b n M x L n t D b 2 x 1 b W 4 x L j E x M C w x M D l 9 J n F 1 b 3 Q 7 L C Z x d W 9 0 O 1 N l Y 3 R p b 2 4 x L 1 R h Y m x l M S A o M y k v Q X V 0 b 1 J l b W 9 2 Z W R D b 2 x 1 b W 5 z M S 5 7 Q 2 9 s d W 1 u M S 4 x M T E s M T E w f S Z x d W 9 0 O y w m c X V v d D t T Z W N 0 a W 9 u M S 9 U Y W J s Z T E g K D M p L 0 F 1 d G 9 S Z W 1 v d m V k Q 2 9 s d W 1 u c z E u e 0 N v b H V t b j E u M T E y L D E x M X 0 m c X V v d D s s J n F 1 b 3 Q 7 U 2 V j d G l v b j E v V G F i b G U x I C g z K S 9 B d X R v U m V t b 3 Z l Z E N v b H V t b n M x L n t D b 2 x 1 b W 4 x L j E x M y w x M T J 9 J n F 1 b 3 Q 7 L C Z x d W 9 0 O 1 N l Y 3 R p b 2 4 x L 1 R h Y m x l M S A o M y k v Q X V 0 b 1 J l b W 9 2 Z W R D b 2 x 1 b W 5 z M S 5 7 Q 2 9 s d W 1 u M S 4 x M T Q s M T E z f S Z x d W 9 0 O y w m c X V v d D t T Z W N 0 a W 9 u M S 9 U Y W J s Z T E g K D M p L 0 F 1 d G 9 S Z W 1 v d m V k Q 2 9 s d W 1 u c z E u e 0 N v b H V t b j E u M T E 1 L D E x N H 0 m c X V v d D s s J n F 1 b 3 Q 7 U 2 V j d G l v b j E v V G F i b G U x I C g z K S 9 B d X R v U m V t b 3 Z l Z E N v b H V t b n M x L n t D b 2 x 1 b W 4 x L j E x N i w x M T V 9 J n F 1 b 3 Q 7 L C Z x d W 9 0 O 1 N l Y 3 R p b 2 4 x L 1 R h Y m x l M S A o M y k v Q X V 0 b 1 J l b W 9 2 Z W R D b 2 x 1 b W 5 z M S 5 7 Q 2 9 s d W 1 u M S 4 x M T c s M T E 2 f S Z x d W 9 0 O y w m c X V v d D t T Z W N 0 a W 9 u M S 9 U Y W J s Z T E g K D M p L 0 F 1 d G 9 S Z W 1 v d m V k Q 2 9 s d W 1 u c z E u e 0 N v b H V t b j E u M T E 4 L D E x N 3 0 m c X V v d D s s J n F 1 b 3 Q 7 U 2 V j d G l v b j E v V G F i b G U x I C g z K S 9 B d X R v U m V t b 3 Z l Z E N v b H V t b n M x L n t D b 2 x 1 b W 4 x L j E x O S w x M T h 9 J n F 1 b 3 Q 7 L C Z x d W 9 0 O 1 N l Y 3 R p b 2 4 x L 1 R h Y m x l M S A o M y k v Q X V 0 b 1 J l b W 9 2 Z W R D b 2 x 1 b W 5 z M S 5 7 Q 2 9 s d W 1 u M S 4 x M j A s M T E 5 f S Z x d W 9 0 O y w m c X V v d D t T Z W N 0 a W 9 u M S 9 U Y W J s Z T E g K D M p L 0 F 1 d G 9 S Z W 1 v d m V k Q 2 9 s d W 1 u c z E u e 0 N v b H V t b j E u M T I x L D E y M H 0 m c X V v d D s s J n F 1 b 3 Q 7 U 2 V j d G l v b j E v V G F i b G U x I C g z K S 9 B d X R v U m V t b 3 Z l Z E N v b H V t b n M x L n t D b 2 x 1 b W 4 x L j E y M i w x M j F 9 J n F 1 b 3 Q 7 L C Z x d W 9 0 O 1 N l Y 3 R p b 2 4 x L 1 R h Y m x l M S A o M y k v Q X V 0 b 1 J l b W 9 2 Z W R D b 2 x 1 b W 5 z M S 5 7 Q 2 9 s d W 1 u M S 4 x M j M s M T I y f S Z x d W 9 0 O y w m c X V v d D t T Z W N 0 a W 9 u M S 9 U Y W J s Z T E g K D M p L 0 F 1 d G 9 S Z W 1 v d m V k Q 2 9 s d W 1 u c z E u e 0 N v b H V t b j E u M T I 0 L D E y M 3 0 m c X V v d D s s J n F 1 b 3 Q 7 U 2 V j d G l v b j E v V G F i b G U x I C g z K S 9 B d X R v U m V t b 3 Z l Z E N v b H V t b n M x L n t D b 2 x 1 b W 4 x L j E y N S w x M j R 9 J n F 1 b 3 Q 7 L C Z x d W 9 0 O 1 N l Y 3 R p b 2 4 x L 1 R h Y m x l M S A o M y k v Q X V 0 b 1 J l b W 9 2 Z W R D b 2 x 1 b W 5 z M S 5 7 Q 2 9 s d W 1 u M S 4 x M j Y s M T I 1 f S Z x d W 9 0 O y w m c X V v d D t T Z W N 0 a W 9 u M S 9 U Y W J s Z T E g K D M p L 0 F 1 d G 9 S Z W 1 v d m V k Q 2 9 s d W 1 u c z E u e 0 N v b H V t b j E u M T I 3 L D E y N n 0 m c X V v d D s s J n F 1 b 3 Q 7 U 2 V j d G l v b j E v V G F i b G U x I C g z K S 9 B d X R v U m V t b 3 Z l Z E N v b H V t b n M x L n t D b 2 x 1 b W 4 x L j E y O C w x M j d 9 J n F 1 b 3 Q 7 L C Z x d W 9 0 O 1 N l Y 3 R p b 2 4 x L 1 R h Y m x l M S A o M y k v Q X V 0 b 1 J l b W 9 2 Z W R D b 2 x 1 b W 5 z M S 5 7 Q 2 9 s d W 1 u M S 4 x M j k s M T I 4 f S Z x d W 9 0 O y w m c X V v d D t T Z W N 0 a W 9 u M S 9 U Y W J s Z T E g K D M p L 0 F 1 d G 9 S Z W 1 v d m V k Q 2 9 s d W 1 u c z E u e 0 N v b H V t b j E u M T M w L D E y O X 0 m c X V v d D s s J n F 1 b 3 Q 7 U 2 V j d G l v b j E v V G F i b G U x I C g z K S 9 B d X R v U m V t b 3 Z l Z E N v b H V t b n M x L n t D b 2 x 1 b W 4 x L j E z M S w x M z B 9 J n F 1 b 3 Q 7 L C Z x d W 9 0 O 1 N l Y 3 R p b 2 4 x L 1 R h Y m x l M S A o M y k v Q X V 0 b 1 J l b W 9 2 Z W R D b 2 x 1 b W 5 z M S 5 7 Q 2 9 s d W 1 u M S 4 x M z I s M T M x f S Z x d W 9 0 O y w m c X V v d D t T Z W N 0 a W 9 u M S 9 U Y W J s Z T E g K D M p L 0 F 1 d G 9 S Z W 1 v d m V k Q 2 9 s d W 1 u c z E u e 0 N v b H V t b j E u M T M z L D E z M n 0 m c X V v d D s s J n F 1 b 3 Q 7 U 2 V j d G l v b j E v V G F i b G U x I C g z K S 9 B d X R v U m V t b 3 Z l Z E N v b H V t b n M x L n t D b 2 x 1 b W 4 x L j E z N C w x M z N 9 J n F 1 b 3 Q 7 L C Z x d W 9 0 O 1 N l Y 3 R p b 2 4 x L 1 R h Y m x l M S A o M y k v Q X V 0 b 1 J l b W 9 2 Z W R D b 2 x 1 b W 5 z M S 5 7 Q 2 9 s d W 1 u M S 4 x M z U s M T M 0 f S Z x d W 9 0 O y w m c X V v d D t T Z W N 0 a W 9 u M S 9 U Y W J s Z T E g K D M p L 0 F 1 d G 9 S Z W 1 v d m V k Q 2 9 s d W 1 u c z E u e 0 N v b H V t b j E u M T M 2 L D E z N X 0 m c X V v d D s s J n F 1 b 3 Q 7 U 2 V j d G l v b j E v V G F i b G U x I C g z K S 9 B d X R v U m V t b 3 Z l Z E N v b H V t b n M x L n t D b 2 x 1 b W 4 x L j E z N y w x M z Z 9 J n F 1 b 3 Q 7 L C Z x d W 9 0 O 1 N l Y 3 R p b 2 4 x L 1 R h Y m x l M S A o M y k v Q X V 0 b 1 J l b W 9 2 Z W R D b 2 x 1 b W 5 z M S 5 7 Q 2 9 s d W 1 u M S 4 x M z g s M T M 3 f S Z x d W 9 0 O y w m c X V v d D t T Z W N 0 a W 9 u M S 9 U Y W J s Z T E g K D M p L 0 F 1 d G 9 S Z W 1 v d m V k Q 2 9 s d W 1 u c z E u e 0 N v b H V t b j E u M T M 5 L D E z O H 0 m c X V v d D s s J n F 1 b 3 Q 7 U 2 V j d G l v b j E v V G F i b G U x I C g z K S 9 B d X R v U m V t b 3 Z l Z E N v b H V t b n M x L n t D b 2 x 1 b W 4 x L j E 0 M C w x M z l 9 J n F 1 b 3 Q 7 L C Z x d W 9 0 O 1 N l Y 3 R p b 2 4 x L 1 R h Y m x l M S A o M y k v Q X V 0 b 1 J l b W 9 2 Z W R D b 2 x 1 b W 5 z M S 5 7 Q 2 9 s d W 1 u M S 4 x N D E s M T Q w f S Z x d W 9 0 O y w m c X V v d D t T Z W N 0 a W 9 u M S 9 U Y W J s Z T E g K D M p L 0 F 1 d G 9 S Z W 1 v d m V k Q 2 9 s d W 1 u c z E u e 0 N v b H V t b j E u M T Q y L D E 0 M X 0 m c X V v d D s s J n F 1 b 3 Q 7 U 2 V j d G l v b j E v V G F i b G U x I C g z K S 9 B d X R v U m V t b 3 Z l Z E N v b H V t b n M x L n t D b 2 x 1 b W 4 x L j E 0 M y w x N D J 9 J n F 1 b 3 Q 7 L C Z x d W 9 0 O 1 N l Y 3 R p b 2 4 x L 1 R h Y m x l M S A o M y k v Q X V 0 b 1 J l b W 9 2 Z W R D b 2 x 1 b W 5 z M S 5 7 Q 2 9 s d W 1 u M S 4 x N D Q s M T Q z f S Z x d W 9 0 O y w m c X V v d D t T Z W N 0 a W 9 u M S 9 U Y W J s Z T E g K D M p L 0 F 1 d G 9 S Z W 1 v d m V k Q 2 9 s d W 1 u c z E u e 0 N v b H V t b j E u M T Q 1 L D E 0 N H 0 m c X V v d D s s J n F 1 b 3 Q 7 U 2 V j d G l v b j E v V G F i b G U x I C g z K S 9 B d X R v U m V t b 3 Z l Z E N v b H V t b n M x L n t D b 2 x 1 b W 4 x L j E 0 N i w x N D V 9 J n F 1 b 3 Q 7 L C Z x d W 9 0 O 1 N l Y 3 R p b 2 4 x L 1 R h Y m x l M S A o M y k v Q X V 0 b 1 J l b W 9 2 Z W R D b 2 x 1 b W 5 z M S 5 7 Q 2 9 s d W 1 u M S 4 x N D c s M T Q 2 f S Z x d W 9 0 O y w m c X V v d D t T Z W N 0 a W 9 u M S 9 U Y W J s Z T E g K D M p L 0 F 1 d G 9 S Z W 1 v d m V k Q 2 9 s d W 1 u c z E u e 0 N v b H V t b j E u M T Q 4 L D E 0 N 3 0 m c X V v d D s s J n F 1 b 3 Q 7 U 2 V j d G l v b j E v V G F i b G U x I C g z K S 9 B d X R v U m V t b 3 Z l Z E N v b H V t b n M x L n t D b 2 x 1 b W 4 x L j E 0 O S w x N D h 9 J n F 1 b 3 Q 7 L C Z x d W 9 0 O 1 N l Y 3 R p b 2 4 x L 1 R h Y m x l M S A o M y k v Q X V 0 b 1 J l b W 9 2 Z W R D b 2 x 1 b W 5 z M S 5 7 Q 2 9 s d W 1 u M S 4 x N T A s M T Q 5 f S Z x d W 9 0 O y w m c X V v d D t T Z W N 0 a W 9 u M S 9 U Y W J s Z T E g K D M p L 0 F 1 d G 9 S Z W 1 v d m V k Q 2 9 s d W 1 u c z E u e 0 N v b H V t b j E u M T U x L D E 1 M H 0 m c X V v d D s s J n F 1 b 3 Q 7 U 2 V j d G l v b j E v V G F i b G U x I C g z K S 9 B d X R v U m V t b 3 Z l Z E N v b H V t b n M x L n t D b 2 x 1 b W 4 x L j E 1 M i w x N T F 9 J n F 1 b 3 Q 7 L C Z x d W 9 0 O 1 N l Y 3 R p b 2 4 x L 1 R h Y m x l M S A o M y k v Q X V 0 b 1 J l b W 9 2 Z W R D b 2 x 1 b W 5 z M S 5 7 Q 2 9 s d W 1 u M S 4 x N T M s M T U y f S Z x d W 9 0 O y w m c X V v d D t T Z W N 0 a W 9 u M S 9 U Y W J s Z T E g K D M p L 0 F 1 d G 9 S Z W 1 v d m V k Q 2 9 s d W 1 u c z E u e 0 N v b H V t b j E u M T U 0 L D E 1 M 3 0 m c X V v d D s s J n F 1 b 3 Q 7 U 2 V j d G l v b j E v V G F i b G U x I C g z K S 9 B d X R v U m V t b 3 Z l Z E N v b H V t b n M x L n t D b 2 x 1 b W 4 x L j E 1 N S w x N T R 9 J n F 1 b 3 Q 7 L C Z x d W 9 0 O 1 N l Y 3 R p b 2 4 x L 1 R h Y m x l M S A o M y k v Q X V 0 b 1 J l b W 9 2 Z W R D b 2 x 1 b W 5 z M S 5 7 Q 2 9 s d W 1 u M S 4 x N T Y s M T U 1 f S Z x d W 9 0 O y w m c X V v d D t T Z W N 0 a W 9 u M S 9 U Y W J s Z T E g K D M p L 0 F 1 d G 9 S Z W 1 v d m V k Q 2 9 s d W 1 u c z E u e 0 N v b H V t b j E u M T U 3 L D E 1 N n 0 m c X V v d D s s J n F 1 b 3 Q 7 U 2 V j d G l v b j E v V G F i b G U x I C g z K S 9 B d X R v U m V t b 3 Z l Z E N v b H V t b n M x L n t D b 2 x 1 b W 4 x L j E 1 O C w x N T d 9 J n F 1 b 3 Q 7 L C Z x d W 9 0 O 1 N l Y 3 R p b 2 4 x L 1 R h Y m x l M S A o M y k v Q X V 0 b 1 J l b W 9 2 Z W R D b 2 x 1 b W 5 z M S 5 7 Q 2 9 s d W 1 u M S 4 x N T k s M T U 4 f S Z x d W 9 0 O y w m c X V v d D t T Z W N 0 a W 9 u M S 9 U Y W J s Z T E g K D M p L 0 F 1 d G 9 S Z W 1 v d m V k Q 2 9 s d W 1 u c z E u e 0 N v b H V t b j E u M T Y w L D E 1 O X 0 m c X V v d D s s J n F 1 b 3 Q 7 U 2 V j d G l v b j E v V G F i b G U x I C g z K S 9 B d X R v U m V t b 3 Z l Z E N v b H V t b n M x L n t D b 2 x 1 b W 4 x L j E 2 M S w x N j B 9 J n F 1 b 3 Q 7 L C Z x d W 9 0 O 1 N l Y 3 R p b 2 4 x L 1 R h Y m x l M S A o M y k v Q X V 0 b 1 J l b W 9 2 Z W R D b 2 x 1 b W 5 z M S 5 7 Q 2 9 s d W 1 u M S 4 x N j I s M T Y x f S Z x d W 9 0 O y w m c X V v d D t T Z W N 0 a W 9 u M S 9 U Y W J s Z T E g K D M p L 0 F 1 d G 9 S Z W 1 v d m V k Q 2 9 s d W 1 u c z E u e 0 N v b H V t b j E u M T Y z L D E 2 M n 0 m c X V v d D s s J n F 1 b 3 Q 7 U 2 V j d G l v b j E v V G F i b G U x I C g z K S 9 B d X R v U m V t b 3 Z l Z E N v b H V t b n M x L n t D b 2 x 1 b W 4 x L j E 2 N C w x N j N 9 J n F 1 b 3 Q 7 L C Z x d W 9 0 O 1 N l Y 3 R p b 2 4 x L 1 R h Y m x l M S A o M y k v Q X V 0 b 1 J l b W 9 2 Z W R D b 2 x 1 b W 5 z M S 5 7 Q 2 9 s d W 1 u M S 4 x N j U s M T Y 0 f S Z x d W 9 0 O y w m c X V v d D t T Z W N 0 a W 9 u M S 9 U Y W J s Z T E g K D M p L 0 F 1 d G 9 S Z W 1 v d m V k Q 2 9 s d W 1 u c z E u e 0 N v b H V t b j E u M T Y 2 L D E 2 N X 0 m c X V v d D s s J n F 1 b 3 Q 7 U 2 V j d G l v b j E v V G F i b G U x I C g z K S 9 B d X R v U m V t b 3 Z l Z E N v b H V t b n M x L n t D b 2 x 1 b W 4 x L j E 2 N y w x N j Z 9 J n F 1 b 3 Q 7 L C Z x d W 9 0 O 1 N l Y 3 R p b 2 4 x L 1 R h Y m x l M S A o M y k v Q X V 0 b 1 J l b W 9 2 Z W R D b 2 x 1 b W 5 z M S 5 7 Q 2 9 s d W 1 u M S 4 x N j g s M T Y 3 f S Z x d W 9 0 O y w m c X V v d D t T Z W N 0 a W 9 u M S 9 U Y W J s Z T E g K D M p L 0 F 1 d G 9 S Z W 1 v d m V k Q 2 9 s d W 1 u c z E u e 0 N v b H V t b j E u M T Y 5 L D E 2 O H 0 m c X V v d D s s J n F 1 b 3 Q 7 U 2 V j d G l v b j E v V G F i b G U x I C g z K S 9 B d X R v U m V t b 3 Z l Z E N v b H V t b n M x L n t D b 2 x 1 b W 4 x L j E 3 M C w x N j l 9 J n F 1 b 3 Q 7 L C Z x d W 9 0 O 1 N l Y 3 R p b 2 4 x L 1 R h Y m x l M S A o M y k v Q X V 0 b 1 J l b W 9 2 Z W R D b 2 x 1 b W 5 z M S 5 7 Q 2 9 s d W 1 u M S 4 x N z E s M T c w f S Z x d W 9 0 O y w m c X V v d D t T Z W N 0 a W 9 u M S 9 U Y W J s Z T E g K D M p L 0 F 1 d G 9 S Z W 1 v d m V k Q 2 9 s d W 1 u c z E u e 0 N v b H V t b j E u M T c y L D E 3 M X 0 m c X V v d D s s J n F 1 b 3 Q 7 U 2 V j d G l v b j E v V G F i b G U x I C g z K S 9 B d X R v U m V t b 3 Z l Z E N v b H V t b n M x L n t D b 2 x 1 b W 4 x L j E 3 M y w x N z J 9 J n F 1 b 3 Q 7 L C Z x d W 9 0 O 1 N l Y 3 R p b 2 4 x L 1 R h Y m x l M S A o M y k v Q X V 0 b 1 J l b W 9 2 Z W R D b 2 x 1 b W 5 z M S 5 7 Q 2 9 s d W 1 u M S 4 x N z Q s M T c z f S Z x d W 9 0 O y w m c X V v d D t T Z W N 0 a W 9 u M S 9 U Y W J s Z T E g K D M p L 0 F 1 d G 9 S Z W 1 v d m V k Q 2 9 s d W 1 u c z E u e 0 N v b H V t b j E u M T c 1 L D E 3 N H 0 m c X V v d D s s J n F 1 b 3 Q 7 U 2 V j d G l v b j E v V G F i b G U x I C g z K S 9 B d X R v U m V t b 3 Z l Z E N v b H V t b n M x L n t D b 2 x 1 b W 4 x L j E 3 N i w x N z V 9 J n F 1 b 3 Q 7 L C Z x d W 9 0 O 1 N l Y 3 R p b 2 4 x L 1 R h Y m x l M S A o M y k v Q X V 0 b 1 J l b W 9 2 Z W R D b 2 x 1 b W 5 z M S 5 7 Q 2 9 s d W 1 u M S 4 x N z c s M T c 2 f S Z x d W 9 0 O y w m c X V v d D t T Z W N 0 a W 9 u M S 9 U Y W J s Z T E g K D M p L 0 F 1 d G 9 S Z W 1 v d m V k Q 2 9 s d W 1 u c z E u e 0 N v b H V t b j E u M T c 4 L D E 3 N 3 0 m c X V v d D s s J n F 1 b 3 Q 7 U 2 V j d G l v b j E v V G F i b G U x I C g z K S 9 B d X R v U m V t b 3 Z l Z E N v b H V t b n M x L n t D b 2 x 1 b W 4 x L j E 3 O S w x N z h 9 J n F 1 b 3 Q 7 L C Z x d W 9 0 O 1 N l Y 3 R p b 2 4 x L 1 R h Y m x l M S A o M y k v Q X V 0 b 1 J l b W 9 2 Z W R D b 2 x 1 b W 5 z M S 5 7 Q 2 9 s d W 1 u M S 4 x O D A s M T c 5 f S Z x d W 9 0 O y w m c X V v d D t T Z W N 0 a W 9 u M S 9 U Y W J s Z T E g K D M p L 0 F 1 d G 9 S Z W 1 v d m V k Q 2 9 s d W 1 u c z E u e 0 N v b H V t b j E u M T g x L D E 4 M H 0 m c X V v d D s s J n F 1 b 3 Q 7 U 2 V j d G l v b j E v V G F i b G U x I C g z K S 9 B d X R v U m V t b 3 Z l Z E N v b H V t b n M x L n t D b 2 x 1 b W 4 x L j E 4 M i w x O D F 9 J n F 1 b 3 Q 7 L C Z x d W 9 0 O 1 N l Y 3 R p b 2 4 x L 1 R h Y m x l M S A o M y k v Q X V 0 b 1 J l b W 9 2 Z W R D b 2 x 1 b W 5 z M S 5 7 Q 2 9 s d W 1 u M S 4 x O D M s M T g y f S Z x d W 9 0 O y w m c X V v d D t T Z W N 0 a W 9 u M S 9 U Y W J s Z T E g K D M p L 0 F 1 d G 9 S Z W 1 v d m V k Q 2 9 s d W 1 u c z E u e 0 N v b H V t b j E u M T g 0 L D E 4 M 3 0 m c X V v d D s s J n F 1 b 3 Q 7 U 2 V j d G l v b j E v V G F i b G U x I C g z K S 9 B d X R v U m V t b 3 Z l Z E N v b H V t b n M x L n t D b 2 x 1 b W 4 x L j E 4 N S w x O D R 9 J n F 1 b 3 Q 7 L C Z x d W 9 0 O 1 N l Y 3 R p b 2 4 x L 1 R h Y m x l M S A o M y k v Q X V 0 b 1 J l b W 9 2 Z W R D b 2 x 1 b W 5 z M S 5 7 Q 2 9 s d W 1 u M S 4 x O D Y s M T g 1 f S Z x d W 9 0 O y w m c X V v d D t T Z W N 0 a W 9 u M S 9 U Y W J s Z T E g K D M p L 0 F 1 d G 9 S Z W 1 v d m V k Q 2 9 s d W 1 u c z E u e 0 N v b H V t b j E u M T g 3 L D E 4 N n 0 m c X V v d D s s J n F 1 b 3 Q 7 U 2 V j d G l v b j E v V G F i b G U x I C g z K S 9 B d X R v U m V t b 3 Z l Z E N v b H V t b n M x L n t D b 2 x 1 b W 4 x L j E 4 O C w x O D d 9 J n F 1 b 3 Q 7 L C Z x d W 9 0 O 1 N l Y 3 R p b 2 4 x L 1 R h Y m x l M S A o M y k v Q X V 0 b 1 J l b W 9 2 Z W R D b 2 x 1 b W 5 z M S 5 7 Q 2 9 s d W 1 u M S 4 x O D k s M T g 4 f S Z x d W 9 0 O y w m c X V v d D t T Z W N 0 a W 9 u M S 9 U Y W J s Z T E g K D M p L 0 F 1 d G 9 S Z W 1 v d m V k Q 2 9 s d W 1 u c z E u e 0 N v b H V t b j E u M T k w L D E 4 O X 0 m c X V v d D s s J n F 1 b 3 Q 7 U 2 V j d G l v b j E v V G F i b G U x I C g z K S 9 B d X R v U m V t b 3 Z l Z E N v b H V t b n M x L n t D b 2 x 1 b W 4 x L j E 5 M S w x O T B 9 J n F 1 b 3 Q 7 L C Z x d W 9 0 O 1 N l Y 3 R p b 2 4 x L 1 R h Y m x l M S A o M y k v Q X V 0 b 1 J l b W 9 2 Z W R D b 2 x 1 b W 5 z M S 5 7 Q 2 9 s d W 1 u M S 4 x O T I s M T k x f S Z x d W 9 0 O y w m c X V v d D t T Z W N 0 a W 9 u M S 9 U Y W J s Z T E g K D M p L 0 F 1 d G 9 S Z W 1 v d m V k Q 2 9 s d W 1 u c z E u e 0 N v b H V t b j E u M T k z L D E 5 M n 0 m c X V v d D s s J n F 1 b 3 Q 7 U 2 V j d G l v b j E v V G F i b G U x I C g z K S 9 B d X R v U m V t b 3 Z l Z E N v b H V t b n M x L n t D b 2 x 1 b W 4 x L j E 5 N C w x O T N 9 J n F 1 b 3 Q 7 L C Z x d W 9 0 O 1 N l Y 3 R p b 2 4 x L 1 R h Y m x l M S A o M y k v Q X V 0 b 1 J l b W 9 2 Z W R D b 2 x 1 b W 5 z M S 5 7 Q 2 9 s d W 1 u M S 4 x O T U s M T k 0 f S Z x d W 9 0 O y w m c X V v d D t T Z W N 0 a W 9 u M S 9 U Y W J s Z T E g K D M p L 0 F 1 d G 9 S Z W 1 v d m V k Q 2 9 s d W 1 u c z E u e 0 N v b H V t b j E u M T k 2 L D E 5 N X 0 m c X V v d D s s J n F 1 b 3 Q 7 U 2 V j d G l v b j E v V G F i b G U x I C g z K S 9 B d X R v U m V t b 3 Z l Z E N v b H V t b n M x L n t D b 2 x 1 b W 4 x L j E 5 N y w x O T Z 9 J n F 1 b 3 Q 7 L C Z x d W 9 0 O 1 N l Y 3 R p b 2 4 x L 1 R h Y m x l M S A o M y k v Q X V 0 b 1 J l b W 9 2 Z W R D b 2 x 1 b W 5 z M S 5 7 Q 2 9 s d W 1 u M S 4 x O T g s M T k 3 f S Z x d W 9 0 O y w m c X V v d D t T Z W N 0 a W 9 u M S 9 U Y W J s Z T E g K D M p L 0 F 1 d G 9 S Z W 1 v d m V k Q 2 9 s d W 1 u c z E u e 0 N v b H V t b j E u M T k 5 L D E 5 O H 0 m c X V v d D s s J n F 1 b 3 Q 7 U 2 V j d G l v b j E v V G F i b G U x I C g z K S 9 B d X R v U m V t b 3 Z l Z E N v b H V t b n M x L n t D b 2 x 1 b W 4 x L j I w M C w x O T l 9 J n F 1 b 3 Q 7 L C Z x d W 9 0 O 1 N l Y 3 R p b 2 4 x L 1 R h Y m x l M S A o M y k v Q X V 0 b 1 J l b W 9 2 Z W R D b 2 x 1 b W 5 z M S 5 7 Q 2 9 s d W 1 u M S 4 y M D E s M j A w f S Z x d W 9 0 O y w m c X V v d D t T Z W N 0 a W 9 u M S 9 U Y W J s Z T E g K D M p L 0 F 1 d G 9 S Z W 1 v d m V k Q 2 9 s d W 1 u c z E u e 0 N v b H V t b j E u M j A y L D I w M X 0 m c X V v d D s s J n F 1 b 3 Q 7 U 2 V j d G l v b j E v V G F i b G U x I C g z K S 9 B d X R v U m V t b 3 Z l Z E N v b H V t b n M x L n t D b 2 x 1 b W 4 x L j I w M y w y M D J 9 J n F 1 b 3 Q 7 L C Z x d W 9 0 O 1 N l Y 3 R p b 2 4 x L 1 R h Y m x l M S A o M y k v Q X V 0 b 1 J l b W 9 2 Z W R D b 2 x 1 b W 5 z M S 5 7 Q 2 9 s d W 1 u M S 4 y M D Q s M j A z f S Z x d W 9 0 O y w m c X V v d D t T Z W N 0 a W 9 u M S 9 U Y W J s Z T E g K D M p L 0 F 1 d G 9 S Z W 1 v d m V k Q 2 9 s d W 1 u c z E u e 0 N v b H V t b j E u M j A 1 L D I w N H 0 m c X V v d D s s J n F 1 b 3 Q 7 U 2 V j d G l v b j E v V G F i b G U x I C g z K S 9 B d X R v U m V t b 3 Z l Z E N v b H V t b n M x L n t D b 2 x 1 b W 4 x L j I w N i w y M D V 9 J n F 1 b 3 Q 7 L C Z x d W 9 0 O 1 N l Y 3 R p b 2 4 x L 1 R h Y m x l M S A o M y k v Q X V 0 b 1 J l b W 9 2 Z W R D b 2 x 1 b W 5 z M S 5 7 Q 2 9 s d W 1 u M S 4 y M D c s M j A 2 f S Z x d W 9 0 O y w m c X V v d D t T Z W N 0 a W 9 u M S 9 U Y W J s Z T E g K D M p L 0 F 1 d G 9 S Z W 1 v d m V k Q 2 9 s d W 1 u c z E u e 0 N v b H V t b j E u M j A 4 L D I w N 3 0 m c X V v d D s s J n F 1 b 3 Q 7 U 2 V j d G l v b j E v V G F i b G U x I C g z K S 9 B d X R v U m V t b 3 Z l Z E N v b H V t b n M x L n t D b 2 x 1 b W 4 x L j I w O S w y M D h 9 J n F 1 b 3 Q 7 L C Z x d W 9 0 O 1 N l Y 3 R p b 2 4 x L 1 R h Y m x l M S A o M y k v Q X V 0 b 1 J l b W 9 2 Z W R D b 2 x 1 b W 5 z M S 5 7 Q 2 9 s d W 1 u M S 4 y M T A s M j A 5 f S Z x d W 9 0 O y w m c X V v d D t T Z W N 0 a W 9 u M S 9 U Y W J s Z T E g K D M p L 0 F 1 d G 9 S Z W 1 v d m V k Q 2 9 s d W 1 u c z E u e 0 N v b H V t b j E u M j E x L D I x M H 0 m c X V v d D s s J n F 1 b 3 Q 7 U 2 V j d G l v b j E v V G F i b G U x I C g z K S 9 B d X R v U m V t b 3 Z l Z E N v b H V t b n M x L n t D b 2 x 1 b W 4 x L j I x M i w y M T F 9 J n F 1 b 3 Q 7 L C Z x d W 9 0 O 1 N l Y 3 R p b 2 4 x L 1 R h Y m x l M S A o M y k v Q X V 0 b 1 J l b W 9 2 Z W R D b 2 x 1 b W 5 z M S 5 7 Q 2 9 s d W 1 u M S 4 y M T M s M j E y f S Z x d W 9 0 O y w m c X V v d D t T Z W N 0 a W 9 u M S 9 U Y W J s Z T E g K D M p L 0 F 1 d G 9 S Z W 1 v d m V k Q 2 9 s d W 1 u c z E u e 0 N v b H V t b j E u M j E 0 L D I x M 3 0 m c X V v d D s s J n F 1 b 3 Q 7 U 2 V j d G l v b j E v V G F i b G U x I C g z K S 9 B d X R v U m V t b 3 Z l Z E N v b H V t b n M x L n t D b 2 x 1 b W 4 x L j I x N S w y M T R 9 J n F 1 b 3 Q 7 L C Z x d W 9 0 O 1 N l Y 3 R p b 2 4 x L 1 R h Y m x l M S A o M y k v Q X V 0 b 1 J l b W 9 2 Z W R D b 2 x 1 b W 5 z M S 5 7 Q 2 9 s d W 1 u M S 4 y M T Y s M j E 1 f S Z x d W 9 0 O y w m c X V v d D t T Z W N 0 a W 9 u M S 9 U Y W J s Z T E g K D M p L 0 F 1 d G 9 S Z W 1 v d m V k Q 2 9 s d W 1 u c z E u e 0 N v b H V t b j E u M j E 3 L D I x N n 0 m c X V v d D s s J n F 1 b 3 Q 7 U 2 V j d G l v b j E v V G F i b G U x I C g z K S 9 B d X R v U m V t b 3 Z l Z E N v b H V t b n M x L n t D b 2 x 1 b W 4 x L j I x O C w y M T d 9 J n F 1 b 3 Q 7 L C Z x d W 9 0 O 1 N l Y 3 R p b 2 4 x L 1 R h Y m x l M S A o M y k v Q X V 0 b 1 J l b W 9 2 Z W R D b 2 x 1 b W 5 z M S 5 7 Q 2 9 s d W 1 u M S 4 y M T k s M j E 4 f S Z x d W 9 0 O y w m c X V v d D t T Z W N 0 a W 9 u M S 9 U Y W J s Z T E g K D M p L 0 F 1 d G 9 S Z W 1 v d m V k Q 2 9 s d W 1 u c z E u e 0 N v b H V t b j E u M j I w L D I x O X 0 m c X V v d D s s J n F 1 b 3 Q 7 U 2 V j d G l v b j E v V G F i b G U x I C g z K S 9 B d X R v U m V t b 3 Z l Z E N v b H V t b n M x L n t D b 2 x 1 b W 4 x L j I y M S w y M j B 9 J n F 1 b 3 Q 7 L C Z x d W 9 0 O 1 N l Y 3 R p b 2 4 x L 1 R h Y m x l M S A o M y k v Q X V 0 b 1 J l b W 9 2 Z W R D b 2 x 1 b W 5 z M S 5 7 Q 2 9 s d W 1 u M S 4 y M j I s M j I x f S Z x d W 9 0 O y w m c X V v d D t T Z W N 0 a W 9 u M S 9 U Y W J s Z T E g K D M p L 0 F 1 d G 9 S Z W 1 v d m V k Q 2 9 s d W 1 u c z E u e 0 N v b H V t b j E u M j I z L D I y M n 0 m c X V v d D s s J n F 1 b 3 Q 7 U 2 V j d G l v b j E v V G F i b G U x I C g z K S 9 B d X R v U m V t b 3 Z l Z E N v b H V t b n M x L n t D b 2 x 1 b W 4 x L j I y N C w y M j N 9 J n F 1 b 3 Q 7 L C Z x d W 9 0 O 1 N l Y 3 R p b 2 4 x L 1 R h Y m x l M S A o M y k v Q X V 0 b 1 J l b W 9 2 Z W R D b 2 x 1 b W 5 z M S 5 7 Q 2 9 s d W 1 u M S 4 y M j U s M j I 0 f S Z x d W 9 0 O y w m c X V v d D t T Z W N 0 a W 9 u M S 9 U Y W J s Z T E g K D M p L 0 F 1 d G 9 S Z W 1 v d m V k Q 2 9 s d W 1 u c z E u e 0 N v b H V t b j E u M j I 2 L D I y N X 0 m c X V v d D s s J n F 1 b 3 Q 7 U 2 V j d G l v b j E v V G F i b G U x I C g z K S 9 B d X R v U m V t b 3 Z l Z E N v b H V t b n M x L n t D b 2 x 1 b W 4 x L j I y N y w y M j Z 9 J n F 1 b 3 Q 7 L C Z x d W 9 0 O 1 N l Y 3 R p b 2 4 x L 1 R h Y m x l M S A o M y k v Q X V 0 b 1 J l b W 9 2 Z W R D b 2 x 1 b W 5 z M S 5 7 Q 2 9 s d W 1 u M S 4 y M j g s M j I 3 f S Z x d W 9 0 O y w m c X V v d D t T Z W N 0 a W 9 u M S 9 U Y W J s Z T E g K D M p L 0 F 1 d G 9 S Z W 1 v d m V k Q 2 9 s d W 1 u c z E u e 0 N v b H V t b j E u M j I 5 L D I y O H 0 m c X V v d D s s J n F 1 b 3 Q 7 U 2 V j d G l v b j E v V G F i b G U x I C g z K S 9 B d X R v U m V t b 3 Z l Z E N v b H V t b n M x L n t D b 2 x 1 b W 4 x L j I z M C w y M j l 9 J n F 1 b 3 Q 7 L C Z x d W 9 0 O 1 N l Y 3 R p b 2 4 x L 1 R h Y m x l M S A o M y k v Q X V 0 b 1 J l b W 9 2 Z W R D b 2 x 1 b W 5 z M S 5 7 Q 2 9 s d W 1 u M S 4 y M z E s M j M w f S Z x d W 9 0 O y w m c X V v d D t T Z W N 0 a W 9 u M S 9 U Y W J s Z T E g K D M p L 0 F 1 d G 9 S Z W 1 v d m V k Q 2 9 s d W 1 u c z E u e 0 N v b H V t b j E u M j M y L D I z M X 0 m c X V v d D s s J n F 1 b 3 Q 7 U 2 V j d G l v b j E v V G F i b G U x I C g z K S 9 B d X R v U m V t b 3 Z l Z E N v b H V t b n M x L n t D b 2 x 1 b W 4 x L j I z M y w y M z J 9 J n F 1 b 3 Q 7 L C Z x d W 9 0 O 1 N l Y 3 R p b 2 4 x L 1 R h Y m x l M S A o M y k v Q X V 0 b 1 J l b W 9 2 Z W R D b 2 x 1 b W 5 z M S 5 7 Q 2 9 s d W 1 u M S 4 y M z Q s M j M z f S Z x d W 9 0 O y w m c X V v d D t T Z W N 0 a W 9 u M S 9 U Y W J s Z T E g K D M p L 0 F 1 d G 9 S Z W 1 v d m V k Q 2 9 s d W 1 u c z E u e 0 N v b H V t b j E u M j M 1 L D I z N H 0 m c X V v d D s s J n F 1 b 3 Q 7 U 2 V j d G l v b j E v V G F i b G U x I C g z K S 9 B d X R v U m V t b 3 Z l Z E N v b H V t b n M x L n t D b 2 x 1 b W 4 x L j I z N i w y M z V 9 J n F 1 b 3 Q 7 L C Z x d W 9 0 O 1 N l Y 3 R p b 2 4 x L 1 R h Y m x l M S A o M y k v Q X V 0 b 1 J l b W 9 2 Z W R D b 2 x 1 b W 5 z M S 5 7 Q 2 9 s d W 1 u M S 4 y M z c s M j M 2 f S Z x d W 9 0 O y w m c X V v d D t T Z W N 0 a W 9 u M S 9 U Y W J s Z T E g K D M p L 0 F 1 d G 9 S Z W 1 v d m V k Q 2 9 s d W 1 u c z E u e 0 N v b H V t b j E u M j M 4 L D I z N 3 0 m c X V v d D s s J n F 1 b 3 Q 7 U 2 V j d G l v b j E v V G F i b G U x I C g z K S 9 B d X R v U m V t b 3 Z l Z E N v b H V t b n M x L n t D b 2 x 1 b W 4 x L j I z O S w y M z h 9 J n F 1 b 3 Q 7 L C Z x d W 9 0 O 1 N l Y 3 R p b 2 4 x L 1 R h Y m x l M S A o M y k v Q X V 0 b 1 J l b W 9 2 Z W R D b 2 x 1 b W 5 z M S 5 7 Q 2 9 s d W 1 u M S 4 y N D A s M j M 5 f S Z x d W 9 0 O y w m c X V v d D t T Z W N 0 a W 9 u M S 9 U Y W J s Z T E g K D M p L 0 F 1 d G 9 S Z W 1 v d m V k Q 2 9 s d W 1 u c z E u e 0 N v b H V t b j E u M j Q x L D I 0 M H 0 m c X V v d D s s J n F 1 b 3 Q 7 U 2 V j d G l v b j E v V G F i b G U x I C g z K S 9 B d X R v U m V t b 3 Z l Z E N v b H V t b n M x L n t D b 2 x 1 b W 4 x L j I 0 M i w y N D F 9 J n F 1 b 3 Q 7 L C Z x d W 9 0 O 1 N l Y 3 R p b 2 4 x L 1 R h Y m x l M S A o M y k v Q X V 0 b 1 J l b W 9 2 Z W R D b 2 x 1 b W 5 z M S 5 7 Q 2 9 s d W 1 u M S 4 y N D M s M j Q y f S Z x d W 9 0 O y w m c X V v d D t T Z W N 0 a W 9 u M S 9 U Y W J s Z T E g K D M p L 0 F 1 d G 9 S Z W 1 v d m V k Q 2 9 s d W 1 u c z E u e 0 N v b H V t b j E u M j Q 0 L D I 0 M 3 0 m c X V v d D s s J n F 1 b 3 Q 7 U 2 V j d G l v b j E v V G F i b G U x I C g z K S 9 B d X R v U m V t b 3 Z l Z E N v b H V t b n M x L n t D b 2 x 1 b W 4 x L j I 0 N S w y N D R 9 J n F 1 b 3 Q 7 L C Z x d W 9 0 O 1 N l Y 3 R p b 2 4 x L 1 R h Y m x l M S A o M y k v Q X V 0 b 1 J l b W 9 2 Z W R D b 2 x 1 b W 5 z M S 5 7 Q 2 9 s d W 1 u M S 4 y N D Y s M j Q 1 f S Z x d W 9 0 O y w m c X V v d D t T Z W N 0 a W 9 u M S 9 U Y W J s Z T E g K D M p L 0 F 1 d G 9 S Z W 1 v d m V k Q 2 9 s d W 1 u c z E u e 0 N v b H V t b j E u M j Q 3 L D I 0 N n 0 m c X V v d D s s J n F 1 b 3 Q 7 U 2 V j d G l v b j E v V G F i b G U x I C g z K S 9 B d X R v U m V t b 3 Z l Z E N v b H V t b n M x L n t D b 2 x 1 b W 4 x L j I 0 O C w y N D d 9 J n F 1 b 3 Q 7 L C Z x d W 9 0 O 1 N l Y 3 R p b 2 4 x L 1 R h Y m x l M S A o M y k v Q X V 0 b 1 J l b W 9 2 Z W R D b 2 x 1 b W 5 z M S 5 7 Q 2 9 s d W 1 u M S 4 y N D k s M j Q 4 f S Z x d W 9 0 O y w m c X V v d D t T Z W N 0 a W 9 u M S 9 U Y W J s Z T E g K D M p L 0 F 1 d G 9 S Z W 1 v d m V k Q 2 9 s d W 1 u c z E u e 0 N v b H V t b j E u M j U w L D I 0 O X 0 m c X V v d D s s J n F 1 b 3 Q 7 U 2 V j d G l v b j E v V G F i b G U x I C g z K S 9 B d X R v U m V t b 3 Z l Z E N v b H V t b n M x L n t D b 2 x 1 b W 4 x L j I 1 M S w y N T B 9 J n F 1 b 3 Q 7 L C Z x d W 9 0 O 1 N l Y 3 R p b 2 4 x L 1 R h Y m x l M S A o M y k v Q X V 0 b 1 J l b W 9 2 Z W R D b 2 x 1 b W 5 z M S 5 7 Q 2 9 s d W 1 u M S 4 y N T I s M j U x f S Z x d W 9 0 O y w m c X V v d D t T Z W N 0 a W 9 u M S 9 U Y W J s Z T E g K D M p L 0 F 1 d G 9 S Z W 1 v d m V k Q 2 9 s d W 1 u c z E u e 0 N v b H V t b j E u M j U z L D I 1 M n 0 m c X V v d D s s J n F 1 b 3 Q 7 U 2 V j d G l v b j E v V G F i b G U x I C g z K S 9 B d X R v U m V t b 3 Z l Z E N v b H V t b n M x L n t D b 2 x 1 b W 4 x L j I 1 N C w y N T N 9 J n F 1 b 3 Q 7 L C Z x d W 9 0 O 1 N l Y 3 R p b 2 4 x L 1 R h Y m x l M S A o M y k v Q X V 0 b 1 J l b W 9 2 Z W R D b 2 x 1 b W 5 z M S 5 7 Q 2 9 s d W 1 u M S 4 y N T U s M j U 0 f S Z x d W 9 0 O y w m c X V v d D t T Z W N 0 a W 9 u M S 9 U Y W J s Z T E g K D M p L 0 F 1 d G 9 S Z W 1 v d m V k Q 2 9 s d W 1 u c z E u e 0 N v b H V t b j E u M j U 2 L D I 1 N X 0 m c X V v d D s s J n F 1 b 3 Q 7 U 2 V j d G l v b j E v V G F i b G U x I C g z K S 9 B d X R v U m V t b 3 Z l Z E N v b H V t b n M x L n t D b 2 x 1 b W 4 x L j I 1 N y w y N T Z 9 J n F 1 b 3 Q 7 L C Z x d W 9 0 O 1 N l Y 3 R p b 2 4 x L 1 R h Y m x l M S A o M y k v Q X V 0 b 1 J l b W 9 2 Z W R D b 2 x 1 b W 5 z M S 5 7 Q 2 9 s d W 1 u M S 4 y N T g s M j U 3 f S Z x d W 9 0 O y w m c X V v d D t T Z W N 0 a W 9 u M S 9 U Y W J s Z T E g K D M p L 0 F 1 d G 9 S Z W 1 v d m V k Q 2 9 s d W 1 u c z E u e 0 N v b H V t b j E u M j U 5 L D I 1 O H 0 m c X V v d D s s J n F 1 b 3 Q 7 U 2 V j d G l v b j E v V G F i b G U x I C g z K S 9 B d X R v U m V t b 3 Z l Z E N v b H V t b n M x L n t D b 2 x 1 b W 4 x L j I 2 M C w y N T l 9 J n F 1 b 3 Q 7 L C Z x d W 9 0 O 1 N l Y 3 R p b 2 4 x L 1 R h Y m x l M S A o M y k v Q X V 0 b 1 J l b W 9 2 Z W R D b 2 x 1 b W 5 z M S 5 7 Q 2 9 s d W 1 u M S 4 y N j E s M j Y w f S Z x d W 9 0 O y w m c X V v d D t T Z W N 0 a W 9 u M S 9 U Y W J s Z T E g K D M p L 0 F 1 d G 9 S Z W 1 v d m V k Q 2 9 s d W 1 u c z E u e 0 N v b H V t b j E u M j Y y L D I 2 M X 0 m c X V v d D s s J n F 1 b 3 Q 7 U 2 V j d G l v b j E v V G F i b G U x I C g z K S 9 B d X R v U m V t b 3 Z l Z E N v b H V t b n M x L n t D b 2 x 1 b W 4 x L j I 2 M y w y N j J 9 J n F 1 b 3 Q 7 L C Z x d W 9 0 O 1 N l Y 3 R p b 2 4 x L 1 R h Y m x l M S A o M y k v Q X V 0 b 1 J l b W 9 2 Z W R D b 2 x 1 b W 5 z M S 5 7 Q 2 9 s d W 1 u M S 4 y N j Q s M j Y z f S Z x d W 9 0 O y w m c X V v d D t T Z W N 0 a W 9 u M S 9 U Y W J s Z T E g K D M p L 0 F 1 d G 9 S Z W 1 v d m V k Q 2 9 s d W 1 u c z E u e 0 N v b H V t b j E u M j Y 1 L D I 2 N H 0 m c X V v d D s s J n F 1 b 3 Q 7 U 2 V j d G l v b j E v V G F i b G U x I C g z K S 9 B d X R v U m V t b 3 Z l Z E N v b H V t b n M x L n t D b 2 x 1 b W 4 x L j I 2 N i w y N j V 9 J n F 1 b 3 Q 7 L C Z x d W 9 0 O 1 N l Y 3 R p b 2 4 x L 1 R h Y m x l M S A o M y k v Q X V 0 b 1 J l b W 9 2 Z W R D b 2 x 1 b W 5 z M S 5 7 Q 2 9 s d W 1 u M S 4 y N j c s M j Y 2 f S Z x d W 9 0 O y w m c X V v d D t T Z W N 0 a W 9 u M S 9 U Y W J s Z T E g K D M p L 0 F 1 d G 9 S Z W 1 v d m V k Q 2 9 s d W 1 u c z E u e 0 N v b H V t b j E u M j Y 4 L D I 2 N 3 0 m c X V v d D s s J n F 1 b 3 Q 7 U 2 V j d G l v b j E v V G F i b G U x I C g z K S 9 B d X R v U m V t b 3 Z l Z E N v b H V t b n M x L n t D b 2 x 1 b W 4 x L j I 2 O S w y N j h 9 J n F 1 b 3 Q 7 L C Z x d W 9 0 O 1 N l Y 3 R p b 2 4 x L 1 R h Y m x l M S A o M y k v Q X V 0 b 1 J l b W 9 2 Z W R D b 2 x 1 b W 5 z M S 5 7 Q 2 9 s d W 1 u M S 4 y N z A s M j Y 5 f S Z x d W 9 0 O y w m c X V v d D t T Z W N 0 a W 9 u M S 9 U Y W J s Z T E g K D M p L 0 F 1 d G 9 S Z W 1 v d m V k Q 2 9 s d W 1 u c z E u e 0 N v b H V t b j E u M j c x L D I 3 M H 0 m c X V v d D s s J n F 1 b 3 Q 7 U 2 V j d G l v b j E v V G F i b G U x I C g z K S 9 B d X R v U m V t b 3 Z l Z E N v b H V t b n M x L n t D b 2 x 1 b W 4 x L j I 3 M i w y N z F 9 J n F 1 b 3 Q 7 L C Z x d W 9 0 O 1 N l Y 3 R p b 2 4 x L 1 R h Y m x l M S A o M y k v Q X V 0 b 1 J l b W 9 2 Z W R D b 2 x 1 b W 5 z M S 5 7 Q 2 9 s d W 1 u M S 4 y N z M s M j c y f S Z x d W 9 0 O y w m c X V v d D t T Z W N 0 a W 9 u M S 9 U Y W J s Z T E g K D M p L 0 F 1 d G 9 S Z W 1 v d m V k Q 2 9 s d W 1 u c z E u e 0 N v b H V t b j E u M j c 0 L D I 3 M 3 0 m c X V v d D s s J n F 1 b 3 Q 7 U 2 V j d G l v b j E v V G F i b G U x I C g z K S 9 B d X R v U m V t b 3 Z l Z E N v b H V t b n M x L n t D b 2 x 1 b W 4 x L j I 3 N S w y N z R 9 J n F 1 b 3 Q 7 L C Z x d W 9 0 O 1 N l Y 3 R p b 2 4 x L 1 R h Y m x l M S A o M y k v Q X V 0 b 1 J l b W 9 2 Z W R D b 2 x 1 b W 5 z M S 5 7 Q 2 9 s d W 1 u M S 4 y N z Y s M j c 1 f S Z x d W 9 0 O y w m c X V v d D t T Z W N 0 a W 9 u M S 9 U Y W J s Z T E g K D M p L 0 F 1 d G 9 S Z W 1 v d m V k Q 2 9 s d W 1 u c z E u e 0 N v b H V t b j E u M j c 3 L D I 3 N n 0 m c X V v d D s s J n F 1 b 3 Q 7 U 2 V j d G l v b j E v V G F i b G U x I C g z K S 9 B d X R v U m V t b 3 Z l Z E N v b H V t b n M x L n t D b 2 x 1 b W 4 x L j I 3 O C w y N z d 9 J n F 1 b 3 Q 7 L C Z x d W 9 0 O 1 N l Y 3 R p b 2 4 x L 1 R h Y m x l M S A o M y k v Q X V 0 b 1 J l b W 9 2 Z W R D b 2 x 1 b W 5 z M S 5 7 Q 2 9 s d W 1 u M S 4 y N z k s M j c 4 f S Z x d W 9 0 O y w m c X V v d D t T Z W N 0 a W 9 u M S 9 U Y W J s Z T E g K D M p L 0 F 1 d G 9 S Z W 1 v d m V k Q 2 9 s d W 1 u c z E u e 0 N v b H V t b j E u M j g w L D I 3 O X 0 m c X V v d D s s J n F 1 b 3 Q 7 U 2 V j d G l v b j E v V G F i b G U x I C g z K S 9 B d X R v U m V t b 3 Z l Z E N v b H V t b n M x L n t D b 2 x 1 b W 4 x L j I 4 M S w y O D B 9 J n F 1 b 3 Q 7 L C Z x d W 9 0 O 1 N l Y 3 R p b 2 4 x L 1 R h Y m x l M S A o M y k v Q X V 0 b 1 J l b W 9 2 Z W R D b 2 x 1 b W 5 z M S 5 7 Q 2 9 s d W 1 u M S 4 y O D I s M j g x f S Z x d W 9 0 O y w m c X V v d D t T Z W N 0 a W 9 u M S 9 U Y W J s Z T E g K D M p L 0 F 1 d G 9 S Z W 1 v d m V k Q 2 9 s d W 1 u c z E u e 0 N v b H V t b j E u M j g z L D I 4 M n 0 m c X V v d D s s J n F 1 b 3 Q 7 U 2 V j d G l v b j E v V G F i b G U x I C g z K S 9 B d X R v U m V t b 3 Z l Z E N v b H V t b n M x L n t D b 2 x 1 b W 4 x L j I 4 N C w y O D N 9 J n F 1 b 3 Q 7 L C Z x d W 9 0 O 1 N l Y 3 R p b 2 4 x L 1 R h Y m x l M S A o M y k v Q X V 0 b 1 J l b W 9 2 Z W R D b 2 x 1 b W 5 z M S 5 7 Q 2 9 s d W 1 u M S 4 y O D U s M j g 0 f S Z x d W 9 0 O y w m c X V v d D t T Z W N 0 a W 9 u M S 9 U Y W J s Z T E g K D M p L 0 F 1 d G 9 S Z W 1 v d m V k Q 2 9 s d W 1 u c z E u e 0 N v b H V t b j E u M j g 2 L D I 4 N X 0 m c X V v d D s s J n F 1 b 3 Q 7 U 2 V j d G l v b j E v V G F i b G U x I C g z K S 9 B d X R v U m V t b 3 Z l Z E N v b H V t b n M x L n t D b 2 x 1 b W 4 x L j I 4 N y w y O D Z 9 J n F 1 b 3 Q 7 L C Z x d W 9 0 O 1 N l Y 3 R p b 2 4 x L 1 R h Y m x l M S A o M y k v Q X V 0 b 1 J l b W 9 2 Z W R D b 2 x 1 b W 5 z M S 5 7 Q 2 9 s d W 1 u M S 4 y O D g s M j g 3 f S Z x d W 9 0 O y w m c X V v d D t T Z W N 0 a W 9 u M S 9 U Y W J s Z T E g K D M p L 0 F 1 d G 9 S Z W 1 v d m V k Q 2 9 s d W 1 u c z E u e 0 N v b H V t b j E u M j g 5 L D I 4 O H 0 m c X V v d D s s J n F 1 b 3 Q 7 U 2 V j d G l v b j E v V G F i b G U x I C g z K S 9 B d X R v U m V t b 3 Z l Z E N v b H V t b n M x L n t D b 2 x 1 b W 4 x L j I 5 M C w y O D l 9 J n F 1 b 3 Q 7 L C Z x d W 9 0 O 1 N l Y 3 R p b 2 4 x L 1 R h Y m x l M S A o M y k v Q X V 0 b 1 J l b W 9 2 Z W R D b 2 x 1 b W 5 z M S 5 7 Q 2 9 s d W 1 u M S 4 y O T E s M j k w f S Z x d W 9 0 O y w m c X V v d D t T Z W N 0 a W 9 u M S 9 U Y W J s Z T E g K D M p L 0 F 1 d G 9 S Z W 1 v d m V k Q 2 9 s d W 1 u c z E u e 0 N v b H V t b j E u M j k y L D I 5 M X 0 m c X V v d D s s J n F 1 b 3 Q 7 U 2 V j d G l v b j E v V G F i b G U x I C g z K S 9 B d X R v U m V t b 3 Z l Z E N v b H V t b n M x L n t D b 2 x 1 b W 4 x L j I 5 M y w y O T J 9 J n F 1 b 3 Q 7 L C Z x d W 9 0 O 1 N l Y 3 R p b 2 4 x L 1 R h Y m x l M S A o M y k v Q X V 0 b 1 J l b W 9 2 Z W R D b 2 x 1 b W 5 z M S 5 7 Q 2 9 s d W 1 u M S 4 y O T Q s M j k z f S Z x d W 9 0 O y w m c X V v d D t T Z W N 0 a W 9 u M S 9 U Y W J s Z T E g K D M p L 0 F 1 d G 9 S Z W 1 v d m V k Q 2 9 s d W 1 u c z E u e 0 N v b H V t b j E u M j k 1 L D I 5 N H 0 m c X V v d D s s J n F 1 b 3 Q 7 U 2 V j d G l v b j E v V G F i b G U x I C g z K S 9 B d X R v U m V t b 3 Z l Z E N v b H V t b n M x L n t D b 2 x 1 b W 4 x L j I 5 N i w y O T V 9 J n F 1 b 3 Q 7 L C Z x d W 9 0 O 1 N l Y 3 R p b 2 4 x L 1 R h Y m x l M S A o M y k v Q X V 0 b 1 J l b W 9 2 Z W R D b 2 x 1 b W 5 z M S 5 7 Q 2 9 s d W 1 u M S 4 y O T c s M j k 2 f S Z x d W 9 0 O y w m c X V v d D t T Z W N 0 a W 9 u M S 9 U Y W J s Z T E g K D M p L 0 F 1 d G 9 S Z W 1 v d m V k Q 2 9 s d W 1 u c z E u e 0 N v b H V t b j E u M j k 4 L D I 5 N 3 0 m c X V v d D s s J n F 1 b 3 Q 7 U 2 V j d G l v b j E v V G F i b G U x I C g z K S 9 B d X R v U m V t b 3 Z l Z E N v b H V t b n M x L n t D b 2 x 1 b W 4 x L j I 5 O S w y O T h 9 J n F 1 b 3 Q 7 L C Z x d W 9 0 O 1 N l Y 3 R p b 2 4 x L 1 R h Y m x l M S A o M y k v Q X V 0 b 1 J l b W 9 2 Z W R D b 2 x 1 b W 5 z M S 5 7 Q 2 9 s d W 1 u M S 4 z M D A s M j k 5 f S Z x d W 9 0 O y w m c X V v d D t T Z W N 0 a W 9 u M S 9 U Y W J s Z T E g K D M p L 0 F 1 d G 9 S Z W 1 v d m V k Q 2 9 s d W 1 u c z E u e 0 N v b H V t b j E u M z A x L D M w M H 0 m c X V v d D s s J n F 1 b 3 Q 7 U 2 V j d G l v b j E v V G F i b G U x I C g z K S 9 B d X R v U m V t b 3 Z l Z E N v b H V t b n M x L n t D b 2 x 1 b W 4 x L j M w M i w z M D F 9 J n F 1 b 3 Q 7 L C Z x d W 9 0 O 1 N l Y 3 R p b 2 4 x L 1 R h Y m x l M S A o M y k v Q X V 0 b 1 J l b W 9 2 Z W R D b 2 x 1 b W 5 z M S 5 7 Q 2 9 s d W 1 u M S 4 z M D M s M z A y f S Z x d W 9 0 O y w m c X V v d D t T Z W N 0 a W 9 u M S 9 U Y W J s Z T E g K D M p L 0 F 1 d G 9 S Z W 1 v d m V k Q 2 9 s d W 1 u c z E u e 0 N v b H V t b j E u M z A 0 L D M w M 3 0 m c X V v d D s s J n F 1 b 3 Q 7 U 2 V j d G l v b j E v V G F i b G U x I C g z K S 9 B d X R v U m V t b 3 Z l Z E N v b H V t b n M x L n t D b 2 x 1 b W 4 x L j M w N S w z M D R 9 J n F 1 b 3 Q 7 L C Z x d W 9 0 O 1 N l Y 3 R p b 2 4 x L 1 R h Y m x l M S A o M y k v Q X V 0 b 1 J l b W 9 2 Z W R D b 2 x 1 b W 5 z M S 5 7 Q 2 9 s d W 1 u M S 4 z M D Y s M z A 1 f S Z x d W 9 0 O y w m c X V v d D t T Z W N 0 a W 9 u M S 9 U Y W J s Z T E g K D M p L 0 F 1 d G 9 S Z W 1 v d m V k Q 2 9 s d W 1 u c z E u e 0 N v b H V t b j E u M z A 3 L D M w N n 0 m c X V v d D s s J n F 1 b 3 Q 7 U 2 V j d G l v b j E v V G F i b G U x I C g z K S 9 B d X R v U m V t b 3 Z l Z E N v b H V t b n M x L n t D b 2 x 1 b W 4 x L j M w O C w z M D d 9 J n F 1 b 3 Q 7 L C Z x d W 9 0 O 1 N l Y 3 R p b 2 4 x L 1 R h Y m x l M S A o M y k v Q X V 0 b 1 J l b W 9 2 Z W R D b 2 x 1 b W 5 z M S 5 7 Q 2 9 s d W 1 u M S 4 z M D k s M z A 4 f S Z x d W 9 0 O y w m c X V v d D t T Z W N 0 a W 9 u M S 9 U Y W J s Z T E g K D M p L 0 F 1 d G 9 S Z W 1 v d m V k Q 2 9 s d W 1 u c z E u e 0 N v b H V t b j E u M z E w L D M w O X 0 m c X V v d D s s J n F 1 b 3 Q 7 U 2 V j d G l v b j E v V G F i b G U x I C g z K S 9 B d X R v U m V t b 3 Z l Z E N v b H V t b n M x L n t D b 2 x 1 b W 4 x L j M x M S w z M T B 9 J n F 1 b 3 Q 7 L C Z x d W 9 0 O 1 N l Y 3 R p b 2 4 x L 1 R h Y m x l M S A o M y k v Q X V 0 b 1 J l b W 9 2 Z W R D b 2 x 1 b W 5 z M S 5 7 Q 2 9 s d W 1 u M S 4 z M T I s M z E x f S Z x d W 9 0 O y w m c X V v d D t T Z W N 0 a W 9 u M S 9 U Y W J s Z T E g K D M p L 0 F 1 d G 9 S Z W 1 v d m V k Q 2 9 s d W 1 u c z E u e 0 N v b H V t b j E u M z E z L D M x M n 0 m c X V v d D s s J n F 1 b 3 Q 7 U 2 V j d G l v b j E v V G F i b G U x I C g z K S 9 B d X R v U m V t b 3 Z l Z E N v b H V t b n M x L n t D b 2 x 1 b W 4 x L j M x N C w z M T N 9 J n F 1 b 3 Q 7 L C Z x d W 9 0 O 1 N l Y 3 R p b 2 4 x L 1 R h Y m x l M S A o M y k v Q X V 0 b 1 J l b W 9 2 Z W R D b 2 x 1 b W 5 z M S 5 7 Q 2 9 s d W 1 u M S 4 z M T U s M z E 0 f S Z x d W 9 0 O y w m c X V v d D t T Z W N 0 a W 9 u M S 9 U Y W J s Z T E g K D M p L 0 F 1 d G 9 S Z W 1 v d m V k Q 2 9 s d W 1 u c z E u e 0 N v b H V t b j E u M z E 2 L D M x N X 0 m c X V v d D s s J n F 1 b 3 Q 7 U 2 V j d G l v b j E v V G F i b G U x I C g z K S 9 B d X R v U m V t b 3 Z l Z E N v b H V t b n M x L n t D b 2 x 1 b W 4 x L j M x N y w z M T Z 9 J n F 1 b 3 Q 7 L C Z x d W 9 0 O 1 N l Y 3 R p b 2 4 x L 1 R h Y m x l M S A o M y k v Q X V 0 b 1 J l b W 9 2 Z W R D b 2 x 1 b W 5 z M S 5 7 Q 2 9 s d W 1 u M S 4 z M T g s M z E 3 f S Z x d W 9 0 O y w m c X V v d D t T Z W N 0 a W 9 u M S 9 U Y W J s Z T E g K D M p L 0 F 1 d G 9 S Z W 1 v d m V k Q 2 9 s d W 1 u c z E u e 0 N v b H V t b j E u M z E 5 L D M x O H 0 m c X V v d D s s J n F 1 b 3 Q 7 U 2 V j d G l v b j E v V G F i b G U x I C g z K S 9 B d X R v U m V t b 3 Z l Z E N v b H V t b n M x L n t D b 2 x 1 b W 4 x L j M y M C w z M T l 9 J n F 1 b 3 Q 7 L C Z x d W 9 0 O 1 N l Y 3 R p b 2 4 x L 1 R h Y m x l M S A o M y k v Q X V 0 b 1 J l b W 9 2 Z W R D b 2 x 1 b W 5 z M S 5 7 Q 2 9 s d W 1 u M S 4 z M j E s M z I w f S Z x d W 9 0 O y w m c X V v d D t T Z W N 0 a W 9 u M S 9 U Y W J s Z T E g K D M p L 0 F 1 d G 9 S Z W 1 v d m V k Q 2 9 s d W 1 u c z E u e 0 N v b H V t b j E u M z I y L D M y M X 0 m c X V v d D s s J n F 1 b 3 Q 7 U 2 V j d G l v b j E v V G F i b G U x I C g z K S 9 B d X R v U m V t b 3 Z l Z E N v b H V t b n M x L n t D b 2 x 1 b W 4 x L j M y M y w z M j J 9 J n F 1 b 3 Q 7 L C Z x d W 9 0 O 1 N l Y 3 R p b 2 4 x L 1 R h Y m x l M S A o M y k v Q X V 0 b 1 J l b W 9 2 Z W R D b 2 x 1 b W 5 z M S 5 7 Q 2 9 s d W 1 u M S 4 z M j Q s M z I z f S Z x d W 9 0 O y w m c X V v d D t T Z W N 0 a W 9 u M S 9 U Y W J s Z T E g K D M p L 0 F 1 d G 9 S Z W 1 v d m V k Q 2 9 s d W 1 u c z E u e 0 N v b H V t b j E u M z I 1 L D M y N H 0 m c X V v d D s s J n F 1 b 3 Q 7 U 2 V j d G l v b j E v V G F i b G U x I C g z K S 9 B d X R v U m V t b 3 Z l Z E N v b H V t b n M x L n t D b 2 x 1 b W 4 x L j M y N i w z M j V 9 J n F 1 b 3 Q 7 L C Z x d W 9 0 O 1 N l Y 3 R p b 2 4 x L 1 R h Y m x l M S A o M y k v Q X V 0 b 1 J l b W 9 2 Z W R D b 2 x 1 b W 5 z M S 5 7 Q 2 9 s d W 1 u M S 4 z M j c s M z I 2 f S Z x d W 9 0 O y w m c X V v d D t T Z W N 0 a W 9 u M S 9 U Y W J s Z T E g K D M p L 0 F 1 d G 9 S Z W 1 v d m V k Q 2 9 s d W 1 u c z E u e 0 N v b H V t b j E u M z I 4 L D M y N 3 0 m c X V v d D s s J n F 1 b 3 Q 7 U 2 V j d G l v b j E v V G F i b G U x I C g z K S 9 B d X R v U m V t b 3 Z l Z E N v b H V t b n M x L n t D b 2 x 1 b W 4 x L j M y O S w z M j h 9 J n F 1 b 3 Q 7 L C Z x d W 9 0 O 1 N l Y 3 R p b 2 4 x L 1 R h Y m x l M S A o M y k v Q X V 0 b 1 J l b W 9 2 Z W R D b 2 x 1 b W 5 z M S 5 7 Q 2 9 s d W 1 u M S 4 z M z A s M z I 5 f S Z x d W 9 0 O y w m c X V v d D t T Z W N 0 a W 9 u M S 9 U Y W J s Z T E g K D M p L 0 F 1 d G 9 S Z W 1 v d m V k Q 2 9 s d W 1 u c z E u e 0 N v b H V t b j E u M z M x L D M z M H 0 m c X V v d D s s J n F 1 b 3 Q 7 U 2 V j d G l v b j E v V G F i b G U x I C g z K S 9 B d X R v U m V t b 3 Z l Z E N v b H V t b n M x L n t D b 2 x 1 b W 4 x L j M z M i w z M z F 9 J n F 1 b 3 Q 7 L C Z x d W 9 0 O 1 N l Y 3 R p b 2 4 x L 1 R h Y m x l M S A o M y k v Q X V 0 b 1 J l b W 9 2 Z W R D b 2 x 1 b W 5 z M S 5 7 Q 2 9 s d W 1 u M S 4 z M z M s M z M y f S Z x d W 9 0 O y w m c X V v d D t T Z W N 0 a W 9 u M S 9 U Y W J s Z T E g K D M p L 0 F 1 d G 9 S Z W 1 v d m V k Q 2 9 s d W 1 u c z E u e 0 N v b H V t b j E u M z M 0 L D M z M 3 0 m c X V v d D s s J n F 1 b 3 Q 7 U 2 V j d G l v b j E v V G F i b G U x I C g z K S 9 B d X R v U m V t b 3 Z l Z E N v b H V t b n M x L n t D b 2 x 1 b W 4 x L j M z N S w z M z R 9 J n F 1 b 3 Q 7 L C Z x d W 9 0 O 1 N l Y 3 R p b 2 4 x L 1 R h Y m x l M S A o M y k v Q X V 0 b 1 J l b W 9 2 Z W R D b 2 x 1 b W 5 z M S 5 7 Q 2 9 s d W 1 u M S 4 z M z Y s M z M 1 f S Z x d W 9 0 O y w m c X V v d D t T Z W N 0 a W 9 u M S 9 U Y W J s Z T E g K D M p L 0 F 1 d G 9 S Z W 1 v d m V k Q 2 9 s d W 1 u c z E u e 0 N v b H V t b j E u M z M 3 L D M z N n 0 m c X V v d D s s J n F 1 b 3 Q 7 U 2 V j d G l v b j E v V G F i b G U x I C g z K S 9 B d X R v U m V t b 3 Z l Z E N v b H V t b n M x L n t D b 2 x 1 b W 4 x L j M z O C w z M z d 9 J n F 1 b 3 Q 7 L C Z x d W 9 0 O 1 N l Y 3 R p b 2 4 x L 1 R h Y m x l M S A o M y k v Q X V 0 b 1 J l b W 9 2 Z W R D b 2 x 1 b W 5 z M S 5 7 Q 2 9 s d W 1 u M S 4 z M z k s M z M 4 f S Z x d W 9 0 O y w m c X V v d D t T Z W N 0 a W 9 u M S 9 U Y W J s Z T E g K D M p L 0 F 1 d G 9 S Z W 1 v d m V k Q 2 9 s d W 1 u c z E u e 0 N v b H V t b j E u M z Q w L D M z O X 0 m c X V v d D s s J n F 1 b 3 Q 7 U 2 V j d G l v b j E v V G F i b G U x I C g z K S 9 B d X R v U m V t b 3 Z l Z E N v b H V t b n M x L n t D b 2 x 1 b W 4 x L j M 0 M S w z N D B 9 J n F 1 b 3 Q 7 L C Z x d W 9 0 O 1 N l Y 3 R p b 2 4 x L 1 R h Y m x l M S A o M y k v Q X V 0 b 1 J l b W 9 2 Z W R D b 2 x 1 b W 5 z M S 5 7 Q 2 9 s d W 1 u M S 4 z N D I s M z Q x f S Z x d W 9 0 O y w m c X V v d D t T Z W N 0 a W 9 u M S 9 U Y W J s Z T E g K D M p L 0 F 1 d G 9 S Z W 1 v d m V k Q 2 9 s d W 1 u c z E u e 0 N v b H V t b j E u M z Q z L D M 0 M n 0 m c X V v d D s s J n F 1 b 3 Q 7 U 2 V j d G l v b j E v V G F i b G U x I C g z K S 9 B d X R v U m V t b 3 Z l Z E N v b H V t b n M x L n t D b 2 x 1 b W 4 x L j M 0 N C w z N D N 9 J n F 1 b 3 Q 7 L C Z x d W 9 0 O 1 N l Y 3 R p b 2 4 x L 1 R h Y m x l M S A o M y k v Q X V 0 b 1 J l b W 9 2 Z W R D b 2 x 1 b W 5 z M S 5 7 Q 2 9 s d W 1 u M S 4 z N D U s M z Q 0 f S Z x d W 9 0 O y w m c X V v d D t T Z W N 0 a W 9 u M S 9 U Y W J s Z T E g K D M p L 0 F 1 d G 9 S Z W 1 v d m V k Q 2 9 s d W 1 u c z E u e 0 N v b H V t b j E u M z Q 2 L D M 0 N X 0 m c X V v d D s s J n F 1 b 3 Q 7 U 2 V j d G l v b j E v V G F i b G U x I C g z K S 9 B d X R v U m V t b 3 Z l Z E N v b H V t b n M x L n t D b 2 x 1 b W 4 x L j M 0 N y w z N D Z 9 J n F 1 b 3 Q 7 L C Z x d W 9 0 O 1 N l Y 3 R p b 2 4 x L 1 R h Y m x l M S A o M y k v Q X V 0 b 1 J l b W 9 2 Z W R D b 2 x 1 b W 5 z M S 5 7 Q 2 9 s d W 1 u M S 4 z N D g s M z Q 3 f S Z x d W 9 0 O y w m c X V v d D t T Z W N 0 a W 9 u M S 9 U Y W J s Z T E g K D M p L 0 F 1 d G 9 S Z W 1 v d m V k Q 2 9 s d W 1 u c z E u e 0 N v b H V t b j E u M z Q 5 L D M 0 O H 0 m c X V v d D s s J n F 1 b 3 Q 7 U 2 V j d G l v b j E v V G F i b G U x I C g z K S 9 B d X R v U m V t b 3 Z l Z E N v b H V t b n M x L n t D b 2 x 1 b W 4 x L j M 1 M C w z N D l 9 J n F 1 b 3 Q 7 L C Z x d W 9 0 O 1 N l Y 3 R p b 2 4 x L 1 R h Y m x l M S A o M y k v Q X V 0 b 1 J l b W 9 2 Z W R D b 2 x 1 b W 5 z M S 5 7 Q 2 9 s d W 1 u M S 4 z N T E s M z U w f S Z x d W 9 0 O y w m c X V v d D t T Z W N 0 a W 9 u M S 9 U Y W J s Z T E g K D M p L 0 F 1 d G 9 S Z W 1 v d m V k Q 2 9 s d W 1 u c z E u e 0 N v b H V t b j E u M z U y L D M 1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Y j N m M j N i L T k 5 N G U t N D Z k O S 0 5 N m Q 1 L T I w Y 2 I z Y T F k O W I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T c 6 M j U 6 M j Y u O T g 4 N T g 1 M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7 0 N C v o P 1 E y 3 h A t 5 V c k 8 B Q A A A A A C A A A A A A A Q Z g A A A A E A A C A A A A D z U A 2 2 6 R o t F B r u s T U N f O j P 2 l f u k o 1 E W n C u A / o 4 F o p A d g A A A A A O g A A A A A I A A C A A A A B H g N X m 8 I H X q 2 w Q w A Y A J + G N X f e 8 R V v K 3 e n + k n T j 0 / 3 / x F A A A A B P T V n t K U P g x O b 8 l a 1 z B e T W p z g 8 6 9 F u r r P a a 8 T N p 9 w 8 7 7 p L E q L L U n E Y / t P r Y r 9 p p L V h 5 z q E b 5 X J B 7 y I m T 8 F V A L M Z L e + w n Q b + 6 c f O 2 M p V w s k R U A A A A A Q Z m n M s 4 p F S F B p 5 l N C v I g I M m 8 x + 9 J x g B b S 7 r X u 4 D 0 R m C M l F Y 9 G r m f N l 6 f k l A 9 C S W A f s 4 X 3 x t Q o d 7 h a e N y d E z n x < / D a t a M a s h u p > 
</file>

<file path=customXml/itemProps1.xml><?xml version="1.0" encoding="utf-8"?>
<ds:datastoreItem xmlns:ds="http://schemas.openxmlformats.org/officeDocument/2006/customXml" ds:itemID="{A0DFC28B-4FF8-42D8-81ED-0071854DE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param&amp;Cs test</vt:lpstr>
      <vt:lpstr>Rb test</vt:lpstr>
      <vt:lpstr>Sr test</vt:lpstr>
      <vt:lpstr>try of the perturber</vt:lpstr>
      <vt:lpstr>compare with haixiang FU 2016</vt:lpstr>
      <vt:lpstr>calculation for 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ZhejunLi</dc:creator>
  <cp:lastModifiedBy>宁鸿 耿</cp:lastModifiedBy>
  <dcterms:created xsi:type="dcterms:W3CDTF">2015-06-05T18:17:20Z</dcterms:created>
  <dcterms:modified xsi:type="dcterms:W3CDTF">2025-01-26T18:20:39Z</dcterms:modified>
</cp:coreProperties>
</file>