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trabalho\_1\Master-Microservices-with-Spring-Boot-Spring-Cloud\"/>
    </mc:Choice>
  </mc:AlternateContent>
  <bookViews>
    <workbookView xWindow="0" yWindow="0" windowWidth="20490" windowHeight="7770"/>
  </bookViews>
  <sheets>
    <sheet name="DASHBOARD" sheetId="3" r:id="rId1"/>
    <sheet name="compra" sheetId="2" r:id="rId2"/>
    <sheet name="aluguel-mes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3" l="1"/>
  <c r="E20" i="3"/>
  <c r="F4" i="3"/>
  <c r="D4" i="3" s="1"/>
  <c r="F5" i="3"/>
  <c r="D5" i="3" s="1"/>
  <c r="F6" i="3"/>
  <c r="D6" i="3" s="1"/>
  <c r="F7" i="3"/>
  <c r="D7" i="3" s="1"/>
  <c r="F8" i="3"/>
  <c r="D8" i="3" s="1"/>
  <c r="F9" i="3"/>
  <c r="D9" i="3" s="1"/>
  <c r="F10" i="3"/>
  <c r="D10" i="3" s="1"/>
  <c r="F11" i="3"/>
  <c r="D11" i="3" s="1"/>
  <c r="F12" i="3"/>
  <c r="D12" i="3" s="1"/>
  <c r="F13" i="3"/>
  <c r="D13" i="3" s="1"/>
  <c r="F14" i="3"/>
  <c r="D14" i="3" s="1"/>
  <c r="F15" i="3"/>
  <c r="D15" i="3" s="1"/>
  <c r="F16" i="3"/>
  <c r="D16" i="3" s="1"/>
  <c r="F17" i="3"/>
  <c r="D17" i="3" s="1"/>
  <c r="F18" i="3"/>
  <c r="D18" i="3" s="1"/>
  <c r="F3" i="3"/>
  <c r="D3" i="3" s="1"/>
  <c r="N25" i="3"/>
  <c r="C16" i="3"/>
  <c r="D32" i="2"/>
  <c r="C13" i="3" s="1"/>
  <c r="D31" i="2"/>
  <c r="D30" i="2"/>
  <c r="C12" i="3" s="1"/>
  <c r="D29" i="2"/>
  <c r="C6" i="3" s="1"/>
  <c r="D28" i="2"/>
  <c r="D27" i="2"/>
  <c r="D26" i="2"/>
  <c r="C9" i="3" s="1"/>
  <c r="D25" i="2"/>
  <c r="D24" i="2"/>
  <c r="C11" i="3" s="1"/>
  <c r="D23" i="2"/>
  <c r="D22" i="2"/>
  <c r="D21" i="2"/>
  <c r="C4" i="3" s="1"/>
  <c r="D20" i="2"/>
  <c r="C17" i="3" s="1"/>
  <c r="D19" i="2"/>
  <c r="C5" i="3" s="1"/>
  <c r="D18" i="2"/>
  <c r="C8" i="3" s="1"/>
  <c r="D17" i="2"/>
  <c r="C18" i="3" s="1"/>
  <c r="D16" i="2"/>
  <c r="D15" i="2"/>
  <c r="C15" i="3" s="1"/>
  <c r="D14" i="2"/>
  <c r="D13" i="2"/>
  <c r="D12" i="2"/>
  <c r="D11" i="2"/>
  <c r="C3" i="3" s="1"/>
  <c r="D10" i="2"/>
  <c r="C10" i="3" s="1"/>
  <c r="D9" i="2"/>
  <c r="D8" i="2"/>
  <c r="C14" i="3" s="1"/>
  <c r="D4" i="2"/>
  <c r="D5" i="2"/>
  <c r="D6" i="2"/>
  <c r="D7" i="2"/>
  <c r="C7" i="3" s="1"/>
  <c r="D3" i="2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12" i="1"/>
  <c r="D11" i="1"/>
  <c r="D3" i="1"/>
  <c r="D4" i="1"/>
  <c r="D5" i="1"/>
  <c r="D6" i="1"/>
  <c r="D7" i="1"/>
  <c r="D8" i="1"/>
  <c r="D9" i="1"/>
  <c r="D10" i="1"/>
  <c r="D13" i="1"/>
  <c r="D14" i="1"/>
  <c r="D15" i="1"/>
  <c r="D16" i="1"/>
  <c r="D17" i="1"/>
  <c r="D2" i="1"/>
  <c r="E18" i="3" l="1"/>
  <c r="E10" i="3"/>
  <c r="E6" i="3"/>
  <c r="E17" i="3"/>
  <c r="E13" i="3"/>
  <c r="E9" i="3"/>
  <c r="E5" i="3"/>
  <c r="E14" i="3"/>
  <c r="E16" i="3"/>
  <c r="E12" i="3"/>
  <c r="E8" i="3"/>
  <c r="E4" i="3"/>
  <c r="E15" i="3"/>
  <c r="E11" i="3"/>
  <c r="E7" i="3"/>
  <c r="E3" i="3"/>
  <c r="D19" i="3"/>
  <c r="C19" i="3"/>
  <c r="D18" i="1"/>
  <c r="I18" i="1"/>
  <c r="E19" i="3" l="1"/>
  <c r="E21" i="3" s="1"/>
</calcChain>
</file>

<file path=xl/sharedStrings.xml><?xml version="1.0" encoding="utf-8"?>
<sst xmlns="http://schemas.openxmlformats.org/spreadsheetml/2006/main" count="243" uniqueCount="71">
  <si>
    <t>bbpo11</t>
  </si>
  <si>
    <t>bcri11</t>
  </si>
  <si>
    <t>fiib11</t>
  </si>
  <si>
    <t>flma11</t>
  </si>
  <si>
    <t>flrp11</t>
  </si>
  <si>
    <t>hfof11</t>
  </si>
  <si>
    <t>hgbs11</t>
  </si>
  <si>
    <t>htmx11</t>
  </si>
  <si>
    <t>knri11</t>
  </si>
  <si>
    <t>mxrf11</t>
  </si>
  <si>
    <t>rbbv11</t>
  </si>
  <si>
    <t>vrta11</t>
  </si>
  <si>
    <t>xpin11</t>
  </si>
  <si>
    <t>fixx11</t>
  </si>
  <si>
    <t>Total</t>
  </si>
  <si>
    <t>Fundo imobiliário</t>
  </si>
  <si>
    <t>qtd de cotas</t>
  </si>
  <si>
    <t>aluguel</t>
  </si>
  <si>
    <t>valor subtotal</t>
  </si>
  <si>
    <t>bbrc11</t>
  </si>
  <si>
    <t>husc11</t>
  </si>
  <si>
    <t>knhy11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</si>
  <si>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</si>
  <si>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</si>
  <si>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</si>
  <si>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</si>
  <si>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</si>
  <si>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</si>
  <si>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</si>
  <si>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</si>
  <si>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</si>
  <si>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</si>
  <si>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</si>
  <si>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</si>
  <si>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x</t>
  </si>
  <si>
    <t>v</t>
  </si>
  <si>
    <t>compra de fundos imobiliários</t>
  </si>
  <si>
    <t>Código do fundo</t>
  </si>
  <si>
    <t>data da compra</t>
  </si>
  <si>
    <t>valor da compra</t>
  </si>
  <si>
    <t>Qtd de cotas compradas</t>
  </si>
  <si>
    <t>total</t>
  </si>
  <si>
    <t>FLMA11</t>
  </si>
  <si>
    <t>KNRI11</t>
  </si>
  <si>
    <t>HGBS11</t>
  </si>
  <si>
    <t>BBPO11</t>
  </si>
  <si>
    <t>MXRF11</t>
  </si>
  <si>
    <t>XPIN11</t>
  </si>
  <si>
    <t>FLRP11</t>
  </si>
  <si>
    <t>FIIB11</t>
  </si>
  <si>
    <t>VRTA11</t>
  </si>
  <si>
    <t>valor investido</t>
  </si>
  <si>
    <t>valor atual</t>
  </si>
  <si>
    <t>ganho/perda</t>
  </si>
  <si>
    <t>BCRI11</t>
  </si>
  <si>
    <t>HTMX11</t>
  </si>
  <si>
    <t>RBBV11</t>
  </si>
  <si>
    <t>HFOF11</t>
  </si>
  <si>
    <t>FIXX11</t>
  </si>
  <si>
    <t>HUSC11</t>
  </si>
  <si>
    <t>KNHY11</t>
  </si>
  <si>
    <t>brci11</t>
  </si>
  <si>
    <t>data da amostra</t>
  </si>
  <si>
    <t>qtd total</t>
  </si>
  <si>
    <t>Atualização do fundo</t>
  </si>
  <si>
    <t>Valor atual do aluguel</t>
  </si>
  <si>
    <t xml:space="preserve">Crescimento em percentual </t>
  </si>
  <si>
    <t>valor atual total</t>
  </si>
  <si>
    <t>Acompanhamento do crescimento ao mês</t>
  </si>
  <si>
    <t>Acumulado no ano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</si>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</sst>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44" fontId="4" fillId="2" borderId="1" xfId="1" applyFont="1" applyFill="1" applyBorder="1"/>
    <xf numFmtId="0" fontId="0" fillId="0" borderId="1" xfId="0" applyBorder="1" applyAlignment="1">
      <alignment horizontal="left"/>
    </xf>
    <xf numFmtId="0" fontId="4" fillId="2" borderId="1" xfId="0" applyFont="1" applyFill="1" applyBorder="1" applyAlignment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Alignment="1"/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0" fillId="3" borderId="6" xfId="0" applyFill="1" applyBorder="1"/>
    <xf numFmtId="14" fontId="0" fillId="3" borderId="11" xfId="0" applyNumberFormat="1" applyFill="1" applyBorder="1"/>
    <xf numFmtId="0" fontId="0" fillId="3" borderId="7" xfId="0" applyFill="1" applyBorder="1" applyAlignment="1">
      <alignment horizontal="left"/>
    </xf>
    <xf numFmtId="0" fontId="0" fillId="3" borderId="9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/>
    <xf numFmtId="14" fontId="0" fillId="3" borderId="6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/>
    <xf numFmtId="0" fontId="0" fillId="3" borderId="18" xfId="0" applyFill="1" applyBorder="1" applyAlignment="1"/>
    <xf numFmtId="0" fontId="0" fillId="2" borderId="1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3" borderId="0" xfId="0" applyFont="1" applyFill="1"/>
    <xf numFmtId="44" fontId="2" fillId="2" borderId="6" xfId="1" applyFont="1" applyFill="1" applyBorder="1" applyAlignment="1">
      <alignment horizontal="center"/>
    </xf>
    <xf numFmtId="0" fontId="0" fillId="3" borderId="0" xfId="1" applyNumberFormat="1" applyFont="1" applyFill="1"/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44" fontId="2" fillId="2" borderId="13" xfId="0" applyNumberFormat="1" applyFont="1" applyFill="1" applyBorder="1" applyAlignment="1"/>
    <xf numFmtId="2" fontId="2" fillId="2" borderId="9" xfId="0" applyNumberFormat="1" applyFont="1" applyFill="1" applyBorder="1" applyAlignment="1"/>
    <xf numFmtId="0" fontId="2" fillId="2" borderId="1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0" xfId="0" applyFill="1" applyBorder="1"/>
    <xf numFmtId="0" fontId="0" fillId="3" borderId="27" xfId="0" applyFill="1" applyBorder="1" applyAlignment="1">
      <alignment horizontal="center"/>
    </xf>
    <xf numFmtId="0" fontId="0" fillId="3" borderId="20" xfId="0" applyFill="1" applyBorder="1"/>
    <xf numFmtId="0" fontId="2" fillId="2" borderId="24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0" fontId="0" fillId="3" borderId="14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"/>
  <sheetViews>
    <sheetView tabSelected="1" zoomScale="85" zoomScaleNormal="85" workbookViewId="0">
      <selection activeCell="N6" sqref="N6"/>
    </sheetView>
  </sheetViews>
  <sheetFormatPr defaultRowHeight="14.5" x14ac:dyDescent="0.35"/>
  <cols>
    <col min="1" max="1" width="8.7265625" style="44"/>
    <col min="2" max="2" width="15.54296875" style="21" bestFit="1" customWidth="1"/>
    <col min="3" max="3" width="15.26953125" style="21" customWidth="1"/>
    <col min="4" max="4" width="15.1796875" style="21" customWidth="1"/>
    <col min="5" max="5" width="11.7265625" style="21" bestFit="1" customWidth="1"/>
    <col min="6" max="7" width="8.7265625" style="5"/>
    <col min="8" max="8" width="14.7265625" style="5" bestFit="1" customWidth="1"/>
    <col min="9" max="9" width="9.6328125" style="5" bestFit="1" customWidth="1"/>
    <col min="10" max="10" width="14.54296875" style="5" bestFit="1" customWidth="1"/>
    <col min="11" max="11" width="9.54296875" style="5" bestFit="1" customWidth="1"/>
    <col min="12" max="12" width="9.26953125" style="5" bestFit="1" customWidth="1"/>
    <col min="13" max="13" width="16.453125" style="5" bestFit="1" customWidth="1"/>
    <col min="14" max="14" width="16.6328125" style="5" bestFit="1" customWidth="1"/>
    <col min="15" max="16" width="8.7265625" style="5"/>
    <col min="17" max="17" width="9.453125" style="5" bestFit="1" customWidth="1"/>
    <col min="18" max="18" width="9.26953125" style="5" bestFit="1" customWidth="1"/>
    <col min="19" max="37" width="8.7265625" style="5"/>
  </cols>
  <sheetData>
    <row r="1" spans="2:10" ht="15" thickBot="1" x14ac:dyDescent="0.4">
      <c r="H1" s="50" t="s">
        <v>64</v>
      </c>
      <c r="I1" s="51"/>
      <c r="J1" s="52"/>
    </row>
    <row r="2" spans="2:10" x14ac:dyDescent="0.35">
      <c r="B2" s="9" t="s">
        <v>15</v>
      </c>
      <c r="C2" s="22" t="s">
        <v>51</v>
      </c>
      <c r="D2" s="22" t="s">
        <v>67</v>
      </c>
      <c r="E2" s="23" t="s">
        <v>53</v>
      </c>
      <c r="F2" s="37" t="s">
        <v>63</v>
      </c>
      <c r="H2" s="26" t="s">
        <v>37</v>
      </c>
      <c r="I2" s="27" t="s">
        <v>52</v>
      </c>
      <c r="J2" s="28" t="s">
        <v>62</v>
      </c>
    </row>
    <row r="3" spans="2:10" x14ac:dyDescent="0.35">
      <c r="B3" s="15" t="s">
        <v>45</v>
      </c>
      <c r="C3" s="7">
        <f>SUMIF(compra!A$3:A3200,DASHBOARD!B3,compra!D$3:D3200)</f>
        <v>1253.51</v>
      </c>
      <c r="D3" s="7">
        <f t="shared" ref="D3:D18" si="0">F3*I3</f>
        <v>1253.25</v>
      </c>
      <c r="E3" s="16">
        <f>D3-C3</f>
        <v>-0.25999999999999091</v>
      </c>
      <c r="F3" s="37">
        <f>SUMIF(compra!A$3:A3200,DASHBOARD!B3,compra!B$3:B3200)</f>
        <v>9</v>
      </c>
      <c r="H3" s="10" t="s">
        <v>0</v>
      </c>
      <c r="I3" s="11">
        <v>139.25</v>
      </c>
      <c r="J3" s="12">
        <v>43595</v>
      </c>
    </row>
    <row r="4" spans="2:10" x14ac:dyDescent="0.35">
      <c r="B4" s="15" t="s">
        <v>1</v>
      </c>
      <c r="C4" s="7">
        <f>SUMIF(compra!A$3:A3201,DASHBOARD!B4,compra!D$3:D3201)</f>
        <v>238.97</v>
      </c>
      <c r="D4" s="7">
        <f t="shared" si="0"/>
        <v>239.24</v>
      </c>
      <c r="E4" s="16">
        <f t="shared" ref="E4:E18" si="1">D4-C4</f>
        <v>0.27000000000001023</v>
      </c>
      <c r="F4" s="37">
        <f>SUMIF(compra!A$3:A3201,DASHBOARD!B4,compra!B$3:B3201)</f>
        <v>2</v>
      </c>
      <c r="H4" s="10" t="s">
        <v>61</v>
      </c>
      <c r="I4" s="11">
        <v>119.62</v>
      </c>
    </row>
    <row r="5" spans="2:10" x14ac:dyDescent="0.35">
      <c r="B5" s="15" t="s">
        <v>2</v>
      </c>
      <c r="C5" s="7">
        <f>SUMIF(compra!A$3:A3202,DASHBOARD!B5,compra!D$3:D3202)</f>
        <v>448.5</v>
      </c>
      <c r="D5" s="7">
        <f t="shared" si="0"/>
        <v>445.5</v>
      </c>
      <c r="E5" s="16">
        <f t="shared" si="1"/>
        <v>-3</v>
      </c>
      <c r="F5" s="37">
        <f>SUMIF(compra!A$3:A3202,DASHBOARD!B5,compra!B$3:B3202)</f>
        <v>1</v>
      </c>
      <c r="H5" s="10" t="s">
        <v>2</v>
      </c>
      <c r="I5" s="11">
        <v>445.5</v>
      </c>
    </row>
    <row r="6" spans="2:10" x14ac:dyDescent="0.35">
      <c r="B6" s="15" t="s">
        <v>13</v>
      </c>
      <c r="C6" s="7">
        <f>SUMIF(compra!A$3:A3203,DASHBOARD!B6,compra!D$3:D3203)</f>
        <v>86</v>
      </c>
      <c r="D6" s="7">
        <f t="shared" si="0"/>
        <v>83</v>
      </c>
      <c r="E6" s="16">
        <f t="shared" si="1"/>
        <v>-3</v>
      </c>
      <c r="F6" s="37">
        <f>SUMIF(compra!A$3:A3203,DASHBOARD!B6,compra!B$3:B3203)</f>
        <v>1</v>
      </c>
      <c r="H6" s="10" t="s">
        <v>13</v>
      </c>
      <c r="I6" s="11">
        <v>83</v>
      </c>
    </row>
    <row r="7" spans="2:10" x14ac:dyDescent="0.35">
      <c r="B7" s="15" t="s">
        <v>3</v>
      </c>
      <c r="C7" s="7">
        <f>SUMIF(compra!A$3:A3204,DASHBOARD!B7,compra!D$3:D3204)</f>
        <v>1338.4799999999998</v>
      </c>
      <c r="D7" s="7">
        <f t="shared" si="0"/>
        <v>1481.2199999999998</v>
      </c>
      <c r="E7" s="16">
        <f t="shared" si="1"/>
        <v>142.74</v>
      </c>
      <c r="F7" s="37">
        <f>SUMIF(compra!A$3:A3204,DASHBOARD!B7,compra!B$3:B3204)</f>
        <v>422</v>
      </c>
      <c r="H7" s="10" t="s">
        <v>3</v>
      </c>
      <c r="I7" s="11">
        <v>3.51</v>
      </c>
    </row>
    <row r="8" spans="2:10" x14ac:dyDescent="0.35">
      <c r="B8" s="15" t="s">
        <v>4</v>
      </c>
      <c r="C8" s="7">
        <f>SUMIF(compra!A$3:A3205,DASHBOARD!B8,compra!D$3:D3205)</f>
        <v>1298.4100000000001</v>
      </c>
      <c r="D8" s="7">
        <f t="shared" si="0"/>
        <v>1298</v>
      </c>
      <c r="E8" s="16">
        <f t="shared" si="1"/>
        <v>-0.41000000000008185</v>
      </c>
      <c r="F8" s="37">
        <f>SUMIF(compra!A$3:A3205,DASHBOARD!B8,compra!B$3:B3205)</f>
        <v>1</v>
      </c>
      <c r="H8" s="10" t="s">
        <v>4</v>
      </c>
      <c r="I8" s="11">
        <v>1298</v>
      </c>
    </row>
    <row r="9" spans="2:10" x14ac:dyDescent="0.35">
      <c r="B9" s="15" t="s">
        <v>5</v>
      </c>
      <c r="C9" s="7">
        <f>SUMIF(compra!A$3:A3206,DASHBOARD!B9,compra!D$3:D3206)</f>
        <v>713.62</v>
      </c>
      <c r="D9" s="7">
        <f t="shared" si="0"/>
        <v>714</v>
      </c>
      <c r="E9" s="16">
        <f t="shared" si="1"/>
        <v>0.37999999999999545</v>
      </c>
      <c r="F9" s="37">
        <f>SUMIF(compra!A$3:A3206,DASHBOARD!B9,compra!B$3:B3206)</f>
        <v>7</v>
      </c>
      <c r="H9" s="10" t="s">
        <v>5</v>
      </c>
      <c r="I9" s="11">
        <v>102</v>
      </c>
    </row>
    <row r="10" spans="2:10" x14ac:dyDescent="0.35">
      <c r="B10" s="15" t="s">
        <v>44</v>
      </c>
      <c r="C10" s="7">
        <f>SUMIF(compra!A$3:A3207,DASHBOARD!B10,compra!D$3:D3207)</f>
        <v>1010</v>
      </c>
      <c r="D10" s="7">
        <f t="shared" si="0"/>
        <v>1005.36</v>
      </c>
      <c r="E10" s="16">
        <f t="shared" si="1"/>
        <v>-4.6399999999999864</v>
      </c>
      <c r="F10" s="37">
        <f>SUMIF(compra!A$3:A3207,DASHBOARD!B10,compra!B$3:B3207)</f>
        <v>4</v>
      </c>
      <c r="H10" s="10" t="s">
        <v>6</v>
      </c>
      <c r="I10" s="11">
        <v>251.34</v>
      </c>
    </row>
    <row r="11" spans="2:10" x14ac:dyDescent="0.35">
      <c r="B11" s="15" t="s">
        <v>7</v>
      </c>
      <c r="C11" s="7">
        <f>SUMIF(compra!A$3:A3208,DASHBOARD!B11,compra!D$3:D3208)</f>
        <v>319.34000000000003</v>
      </c>
      <c r="D11" s="7">
        <f t="shared" si="0"/>
        <v>319.98</v>
      </c>
      <c r="E11" s="16">
        <f t="shared" si="1"/>
        <v>0.63999999999998636</v>
      </c>
      <c r="F11" s="37">
        <f>SUMIF(compra!A$3:A3208,DASHBOARD!B11,compra!B$3:B3208)</f>
        <v>2</v>
      </c>
      <c r="H11" s="10" t="s">
        <v>7</v>
      </c>
      <c r="I11" s="11">
        <v>159.99</v>
      </c>
    </row>
    <row r="12" spans="2:10" x14ac:dyDescent="0.35">
      <c r="B12" s="15" t="s">
        <v>20</v>
      </c>
      <c r="C12" s="7">
        <f>SUMIF(compra!A$3:A3209,DASHBOARD!B12,compra!D$3:D3209)</f>
        <v>869.95</v>
      </c>
      <c r="D12" s="7">
        <f t="shared" si="0"/>
        <v>869.95</v>
      </c>
      <c r="E12" s="16">
        <f t="shared" si="1"/>
        <v>0</v>
      </c>
      <c r="F12" s="37">
        <f>SUMIF(compra!A$3:A3209,DASHBOARD!B12,compra!B$3:B3209)</f>
        <v>5</v>
      </c>
      <c r="H12" s="10" t="s">
        <v>20</v>
      </c>
      <c r="I12" s="11">
        <v>173.99</v>
      </c>
    </row>
    <row r="13" spans="2:10" x14ac:dyDescent="0.35">
      <c r="B13" s="15" t="s">
        <v>21</v>
      </c>
      <c r="C13" s="7">
        <f>SUMIF(compra!A$3:A3210,DASHBOARD!B13,compra!D$3:D3210)</f>
        <v>229.98</v>
      </c>
      <c r="D13" s="7">
        <f t="shared" si="0"/>
        <v>229.98</v>
      </c>
      <c r="E13" s="16">
        <f t="shared" si="1"/>
        <v>0</v>
      </c>
      <c r="F13" s="37">
        <f>SUMIF(compra!A$3:A3210,DASHBOARD!B13,compra!B$3:B3210)</f>
        <v>2</v>
      </c>
      <c r="H13" s="10" t="s">
        <v>21</v>
      </c>
      <c r="I13" s="11">
        <v>114.99</v>
      </c>
    </row>
    <row r="14" spans="2:10" x14ac:dyDescent="0.35">
      <c r="B14" s="15" t="s">
        <v>8</v>
      </c>
      <c r="C14" s="7">
        <f>SUMIF(compra!A$3:A3211,DASHBOARD!B14,compra!D$3:D3211)</f>
        <v>604.78</v>
      </c>
      <c r="D14" s="7">
        <f t="shared" si="0"/>
        <v>605.4</v>
      </c>
      <c r="E14" s="16">
        <f t="shared" si="1"/>
        <v>0.62000000000000455</v>
      </c>
      <c r="F14" s="37">
        <f>SUMIF(compra!A$3:A3211,DASHBOARD!B14,compra!B$3:B3211)</f>
        <v>4</v>
      </c>
      <c r="H14" s="10" t="s">
        <v>8</v>
      </c>
      <c r="I14" s="11">
        <v>151.35</v>
      </c>
    </row>
    <row r="15" spans="2:10" x14ac:dyDescent="0.35">
      <c r="B15" s="15" t="s">
        <v>9</v>
      </c>
      <c r="C15" s="7">
        <f>SUMIF(compra!A$3:A3212,DASHBOARD!B15,compra!D$3:D3212)</f>
        <v>91.38</v>
      </c>
      <c r="D15" s="7">
        <f t="shared" si="0"/>
        <v>91.2</v>
      </c>
      <c r="E15" s="16">
        <f t="shared" si="1"/>
        <v>-0.17999999999999261</v>
      </c>
      <c r="F15" s="37">
        <f>SUMIF(compra!A$3:A3212,DASHBOARD!B15,compra!B$3:B3212)</f>
        <v>8</v>
      </c>
      <c r="H15" s="10" t="s">
        <v>9</v>
      </c>
      <c r="I15" s="11">
        <v>11.4</v>
      </c>
    </row>
    <row r="16" spans="2:10" x14ac:dyDescent="0.35">
      <c r="B16" s="15" t="s">
        <v>10</v>
      </c>
      <c r="C16" s="7">
        <f>SUMIF(compra!A$3:A3213,DASHBOARD!B16,compra!D$3:D3213)</f>
        <v>83.29</v>
      </c>
      <c r="D16" s="7">
        <f t="shared" si="0"/>
        <v>83.2</v>
      </c>
      <c r="E16" s="16">
        <f t="shared" si="1"/>
        <v>-9.0000000000003411E-2</v>
      </c>
      <c r="F16" s="37">
        <f>SUMIF(compra!A$3:A3213,DASHBOARD!B16,compra!B$3:B3213)</f>
        <v>1</v>
      </c>
      <c r="H16" s="10" t="s">
        <v>10</v>
      </c>
      <c r="I16" s="11">
        <v>83.2</v>
      </c>
    </row>
    <row r="17" spans="1:14" x14ac:dyDescent="0.35">
      <c r="B17" s="15" t="s">
        <v>11</v>
      </c>
      <c r="C17" s="7">
        <f>SUMIF(compra!A$3:A3214,DASHBOARD!B17,compra!D$3:D3214)</f>
        <v>854.19999999999993</v>
      </c>
      <c r="D17" s="7">
        <f t="shared" si="0"/>
        <v>810</v>
      </c>
      <c r="E17" s="16">
        <f t="shared" si="1"/>
        <v>-44.199999999999932</v>
      </c>
      <c r="F17" s="37">
        <f>SUMIF(compra!A$3:A3214,DASHBOARD!B17,compra!B$3:B3214)</f>
        <v>6</v>
      </c>
      <c r="H17" s="10" t="s">
        <v>11</v>
      </c>
      <c r="I17" s="11">
        <v>135</v>
      </c>
    </row>
    <row r="18" spans="1:14" ht="15" thickBot="1" x14ac:dyDescent="0.4">
      <c r="B18" s="24" t="s">
        <v>12</v>
      </c>
      <c r="C18" s="7">
        <f>SUMIF(compra!A$3:A3215,DASHBOARD!B18,compra!D$3:D3215)</f>
        <v>118.48</v>
      </c>
      <c r="D18" s="7">
        <f t="shared" si="0"/>
        <v>114.9</v>
      </c>
      <c r="E18" s="16">
        <f t="shared" si="1"/>
        <v>-3.5799999999999983</v>
      </c>
      <c r="F18" s="37">
        <f>SUMIF(compra!A$3:A3215,DASHBOARD!B18,compra!B$3:B3215)</f>
        <v>1</v>
      </c>
      <c r="H18" s="13" t="s">
        <v>12</v>
      </c>
      <c r="I18" s="14">
        <v>114.9</v>
      </c>
    </row>
    <row r="19" spans="1:14" x14ac:dyDescent="0.35">
      <c r="B19" s="30" t="s">
        <v>14</v>
      </c>
      <c r="C19" s="25">
        <f>SUM(C3:C18)</f>
        <v>9558.89</v>
      </c>
      <c r="D19" s="25">
        <f>SUM(D3:D18)</f>
        <v>9644.18</v>
      </c>
      <c r="E19" s="32">
        <f>D19-C19</f>
        <v>85.290000000000873</v>
      </c>
      <c r="F19" s="31"/>
    </row>
    <row r="20" spans="1:14" x14ac:dyDescent="0.35">
      <c r="B20" s="54" t="s">
        <v>65</v>
      </c>
      <c r="C20" s="55"/>
      <c r="D20" s="56"/>
      <c r="E20" s="38">
        <f>'aluguel-mes'!D18</f>
        <v>58.650000000000006</v>
      </c>
      <c r="F20" s="31"/>
    </row>
    <row r="21" spans="1:14" ht="15" thickBot="1" x14ac:dyDescent="0.4">
      <c r="B21" s="47" t="s">
        <v>66</v>
      </c>
      <c r="C21" s="48"/>
      <c r="D21" s="49"/>
      <c r="E21" s="39">
        <f>E19/C19*100</f>
        <v>0.89225841075690671</v>
      </c>
      <c r="F21" s="33"/>
    </row>
    <row r="22" spans="1:14" ht="15" thickBot="1" x14ac:dyDescent="0.4"/>
    <row r="23" spans="1:14" ht="15" thickBot="1" x14ac:dyDescent="0.4">
      <c r="A23" s="41" t="s">
        <v>70</v>
      </c>
      <c r="B23" s="53" t="s">
        <v>68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40" t="s">
        <v>69</v>
      </c>
    </row>
    <row r="24" spans="1:14" x14ac:dyDescent="0.35">
      <c r="A24" s="46">
        <v>2019</v>
      </c>
      <c r="B24" s="43" t="s">
        <v>22</v>
      </c>
      <c r="C24" s="34" t="s">
        <v>23</v>
      </c>
      <c r="D24" s="34" t="s">
        <v>24</v>
      </c>
      <c r="E24" s="34" t="s">
        <v>25</v>
      </c>
      <c r="F24" s="34" t="s">
        <v>26</v>
      </c>
      <c r="G24" s="34" t="s">
        <v>27</v>
      </c>
      <c r="H24" s="34" t="s">
        <v>28</v>
      </c>
      <c r="I24" s="34" t="s">
        <v>29</v>
      </c>
      <c r="J24" s="34" t="s">
        <v>30</v>
      </c>
      <c r="K24" s="34" t="s">
        <v>31</v>
      </c>
      <c r="L24" s="34" t="s">
        <v>32</v>
      </c>
      <c r="M24" s="35" t="s">
        <v>33</v>
      </c>
      <c r="N24" s="34" t="s">
        <v>34</v>
      </c>
    </row>
    <row r="25" spans="1:14" x14ac:dyDescent="0.35">
      <c r="A25" s="6"/>
      <c r="B25" s="45" t="s">
        <v>34</v>
      </c>
      <c r="C25" s="7" t="s">
        <v>34</v>
      </c>
      <c r="D25" s="7" t="s">
        <v>34</v>
      </c>
      <c r="E25" s="7" t="s">
        <v>34</v>
      </c>
      <c r="F25" s="7">
        <v>0.89</v>
      </c>
      <c r="G25" s="7"/>
      <c r="H25" s="7"/>
      <c r="I25" s="7"/>
      <c r="J25" s="7"/>
      <c r="K25" s="7"/>
      <c r="L25" s="7"/>
      <c r="M25" s="36"/>
      <c r="N25" s="29">
        <f>SUM(B25:M25)</f>
        <v>0.89</v>
      </c>
    </row>
    <row r="26" spans="1:14" x14ac:dyDescent="0.35">
      <c r="A26" s="6">
        <v>2020</v>
      </c>
      <c r="B26" s="42" t="s">
        <v>22</v>
      </c>
      <c r="C26" s="34" t="s">
        <v>23</v>
      </c>
      <c r="D26" s="34" t="s">
        <v>24</v>
      </c>
      <c r="E26" s="34" t="s">
        <v>25</v>
      </c>
      <c r="F26" s="34" t="s">
        <v>26</v>
      </c>
      <c r="G26" s="34" t="s">
        <v>27</v>
      </c>
      <c r="H26" s="34" t="s">
        <v>28</v>
      </c>
      <c r="I26" s="34" t="s">
        <v>29</v>
      </c>
      <c r="J26" s="34" t="s">
        <v>30</v>
      </c>
      <c r="K26" s="34" t="s">
        <v>31</v>
      </c>
      <c r="L26" s="34" t="s">
        <v>32</v>
      </c>
      <c r="M26" s="35" t="s">
        <v>33</v>
      </c>
      <c r="N26" s="34" t="s">
        <v>34</v>
      </c>
    </row>
    <row r="27" spans="1:14" x14ac:dyDescent="0.35">
      <c r="A27" s="6"/>
      <c r="B27" s="43" t="s">
        <v>34</v>
      </c>
      <c r="C27" s="7" t="s">
        <v>34</v>
      </c>
      <c r="D27" s="7" t="s">
        <v>34</v>
      </c>
      <c r="E27" s="7" t="s">
        <v>34</v>
      </c>
      <c r="F27" s="7" t="s">
        <v>34</v>
      </c>
      <c r="G27" s="7" t="s">
        <v>34</v>
      </c>
      <c r="H27" s="7" t="s">
        <v>34</v>
      </c>
      <c r="I27" s="7" t="s">
        <v>34</v>
      </c>
      <c r="J27" s="7" t="s">
        <v>34</v>
      </c>
      <c r="K27" s="7" t="s">
        <v>34</v>
      </c>
      <c r="L27" s="7" t="s">
        <v>34</v>
      </c>
      <c r="M27" s="36" t="s">
        <v>34</v>
      </c>
      <c r="N27" s="29">
        <f>SUM(B27:M27)</f>
        <v>0</v>
      </c>
    </row>
  </sheetData>
  <mergeCells count="4">
    <mergeCell ref="B21:D21"/>
    <mergeCell ref="H1:J1"/>
    <mergeCell ref="B23:M23"/>
    <mergeCell ref="B20:D20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pane ySplit="2" topLeftCell="A24" activePane="bottomLeft" state="frozen"/>
      <selection pane="bottomLeft" activeCell="H5" sqref="H5"/>
    </sheetView>
  </sheetViews>
  <sheetFormatPr defaultRowHeight="14.5" x14ac:dyDescent="0.35"/>
  <cols>
    <col min="1" max="1" width="14.7265625" style="5" bestFit="1" customWidth="1"/>
    <col min="2" max="2" width="21.26953125" style="5" bestFit="1" customWidth="1"/>
    <col min="3" max="3" width="14.453125" style="5" bestFit="1" customWidth="1"/>
    <col min="4" max="4" width="14.453125" style="5" customWidth="1"/>
    <col min="5" max="5" width="14" style="5" bestFit="1" customWidth="1"/>
    <col min="6" max="16" width="8.7265625" style="5"/>
  </cols>
  <sheetData>
    <row r="1" spans="1:13" x14ac:dyDescent="0.35">
      <c r="A1" s="57" t="s">
        <v>36</v>
      </c>
      <c r="B1" s="58"/>
      <c r="C1" s="58"/>
      <c r="D1" s="58"/>
      <c r="E1" s="59"/>
      <c r="F1" s="8"/>
      <c r="G1" s="8"/>
      <c r="H1" s="8"/>
      <c r="I1" s="8"/>
      <c r="J1" s="8"/>
      <c r="K1" s="8"/>
      <c r="L1" s="8"/>
      <c r="M1" s="8"/>
    </row>
    <row r="2" spans="1:13" x14ac:dyDescent="0.35">
      <c r="A2" s="15" t="s">
        <v>37</v>
      </c>
      <c r="B2" s="7" t="s">
        <v>40</v>
      </c>
      <c r="C2" s="7" t="s">
        <v>39</v>
      </c>
      <c r="D2" s="7" t="s">
        <v>41</v>
      </c>
      <c r="E2" s="16" t="s">
        <v>38</v>
      </c>
    </row>
    <row r="3" spans="1:13" x14ac:dyDescent="0.35">
      <c r="A3" s="17" t="s">
        <v>42</v>
      </c>
      <c r="B3" s="6">
        <v>201</v>
      </c>
      <c r="C3" s="6">
        <v>3.01</v>
      </c>
      <c r="D3" s="6">
        <f>B3*C3</f>
        <v>605.01</v>
      </c>
      <c r="E3" s="18">
        <v>43595</v>
      </c>
    </row>
    <row r="4" spans="1:13" x14ac:dyDescent="0.35">
      <c r="A4" s="17" t="s">
        <v>42</v>
      </c>
      <c r="B4" s="6">
        <v>203</v>
      </c>
      <c r="C4" s="6">
        <v>3.3</v>
      </c>
      <c r="D4" s="6">
        <f t="shared" ref="D4:D32" si="0">B4*C4</f>
        <v>669.9</v>
      </c>
      <c r="E4" s="18">
        <v>43595</v>
      </c>
    </row>
    <row r="5" spans="1:13" x14ac:dyDescent="0.35">
      <c r="A5" s="17" t="s">
        <v>42</v>
      </c>
      <c r="B5" s="6">
        <v>1</v>
      </c>
      <c r="C5" s="6">
        <v>3.49</v>
      </c>
      <c r="D5" s="6">
        <f t="shared" si="0"/>
        <v>3.49</v>
      </c>
      <c r="E5" s="18">
        <v>43595</v>
      </c>
    </row>
    <row r="6" spans="1:13" x14ac:dyDescent="0.35">
      <c r="A6" s="17" t="s">
        <v>42</v>
      </c>
      <c r="B6" s="6">
        <v>7</v>
      </c>
      <c r="C6" s="6">
        <v>3.54</v>
      </c>
      <c r="D6" s="6">
        <f t="shared" si="0"/>
        <v>24.78</v>
      </c>
      <c r="E6" s="18">
        <v>43595</v>
      </c>
    </row>
    <row r="7" spans="1:13" x14ac:dyDescent="0.35">
      <c r="A7" s="17" t="s">
        <v>42</v>
      </c>
      <c r="B7" s="6">
        <v>10</v>
      </c>
      <c r="C7" s="6">
        <v>3.53</v>
      </c>
      <c r="D7" s="6">
        <f t="shared" si="0"/>
        <v>35.299999999999997</v>
      </c>
      <c r="E7" s="18">
        <v>43595</v>
      </c>
    </row>
    <row r="8" spans="1:13" x14ac:dyDescent="0.35">
      <c r="A8" s="17" t="s">
        <v>43</v>
      </c>
      <c r="B8" s="6">
        <v>3</v>
      </c>
      <c r="C8" s="6">
        <v>150.75</v>
      </c>
      <c r="D8" s="6">
        <f t="shared" si="0"/>
        <v>452.25</v>
      </c>
      <c r="E8" s="18">
        <v>43595</v>
      </c>
    </row>
    <row r="9" spans="1:13" x14ac:dyDescent="0.35">
      <c r="A9" s="17" t="s">
        <v>43</v>
      </c>
      <c r="B9" s="6">
        <v>1</v>
      </c>
      <c r="C9" s="6">
        <v>152.53</v>
      </c>
      <c r="D9" s="6">
        <f t="shared" si="0"/>
        <v>152.53</v>
      </c>
      <c r="E9" s="18">
        <v>43595</v>
      </c>
    </row>
    <row r="10" spans="1:13" x14ac:dyDescent="0.35">
      <c r="A10" s="17" t="s">
        <v>44</v>
      </c>
      <c r="B10" s="6">
        <v>4</v>
      </c>
      <c r="C10" s="6">
        <v>252.5</v>
      </c>
      <c r="D10" s="6">
        <f t="shared" si="0"/>
        <v>1010</v>
      </c>
      <c r="E10" s="18">
        <v>43595</v>
      </c>
    </row>
    <row r="11" spans="1:13" x14ac:dyDescent="0.35">
      <c r="A11" s="17" t="s">
        <v>45</v>
      </c>
      <c r="B11" s="6">
        <v>1</v>
      </c>
      <c r="C11" s="6">
        <v>139</v>
      </c>
      <c r="D11" s="6">
        <f t="shared" si="0"/>
        <v>139</v>
      </c>
      <c r="E11" s="18">
        <v>43595</v>
      </c>
    </row>
    <row r="12" spans="1:13" x14ac:dyDescent="0.35">
      <c r="A12" s="17" t="s">
        <v>45</v>
      </c>
      <c r="B12" s="6">
        <v>2</v>
      </c>
      <c r="C12" s="6">
        <v>139.19</v>
      </c>
      <c r="D12" s="6">
        <f t="shared" si="0"/>
        <v>278.38</v>
      </c>
      <c r="E12" s="18">
        <v>43595</v>
      </c>
    </row>
    <row r="13" spans="1:13" x14ac:dyDescent="0.35">
      <c r="A13" s="17" t="s">
        <v>45</v>
      </c>
      <c r="B13" s="6">
        <v>1</v>
      </c>
      <c r="C13" s="6">
        <v>139.28</v>
      </c>
      <c r="D13" s="6">
        <f t="shared" si="0"/>
        <v>139.28</v>
      </c>
      <c r="E13" s="18">
        <v>43595</v>
      </c>
    </row>
    <row r="14" spans="1:13" x14ac:dyDescent="0.35">
      <c r="A14" s="17" t="s">
        <v>45</v>
      </c>
      <c r="B14" s="6">
        <v>5</v>
      </c>
      <c r="C14" s="6">
        <v>139.37</v>
      </c>
      <c r="D14" s="6">
        <f t="shared" si="0"/>
        <v>696.85</v>
      </c>
      <c r="E14" s="18">
        <v>43595</v>
      </c>
    </row>
    <row r="15" spans="1:13" x14ac:dyDescent="0.35">
      <c r="A15" s="17" t="s">
        <v>46</v>
      </c>
      <c r="B15" s="6">
        <v>2</v>
      </c>
      <c r="C15" s="6">
        <v>11.22</v>
      </c>
      <c r="D15" s="6">
        <f t="shared" si="0"/>
        <v>22.44</v>
      </c>
      <c r="E15" s="18">
        <v>43595</v>
      </c>
    </row>
    <row r="16" spans="1:13" x14ac:dyDescent="0.35">
      <c r="A16" s="17" t="s">
        <v>46</v>
      </c>
      <c r="B16" s="6">
        <v>6</v>
      </c>
      <c r="C16" s="6">
        <v>11.49</v>
      </c>
      <c r="D16" s="6">
        <f t="shared" si="0"/>
        <v>68.94</v>
      </c>
      <c r="E16" s="18">
        <v>43595</v>
      </c>
    </row>
    <row r="17" spans="1:5" x14ac:dyDescent="0.35">
      <c r="A17" s="17" t="s">
        <v>47</v>
      </c>
      <c r="B17" s="6">
        <v>1</v>
      </c>
      <c r="C17" s="6">
        <v>118.48</v>
      </c>
      <c r="D17" s="6">
        <f t="shared" si="0"/>
        <v>118.48</v>
      </c>
      <c r="E17" s="18">
        <v>43595</v>
      </c>
    </row>
    <row r="18" spans="1:5" x14ac:dyDescent="0.35">
      <c r="A18" s="17" t="s">
        <v>48</v>
      </c>
      <c r="B18" s="6">
        <v>1</v>
      </c>
      <c r="C18" s="6">
        <v>1298.4100000000001</v>
      </c>
      <c r="D18" s="6">
        <f t="shared" si="0"/>
        <v>1298.4100000000001</v>
      </c>
      <c r="E18" s="18">
        <v>43595</v>
      </c>
    </row>
    <row r="19" spans="1:5" x14ac:dyDescent="0.35">
      <c r="A19" s="17" t="s">
        <v>49</v>
      </c>
      <c r="B19" s="6">
        <v>1</v>
      </c>
      <c r="C19" s="6">
        <v>448.5</v>
      </c>
      <c r="D19" s="6">
        <f t="shared" si="0"/>
        <v>448.5</v>
      </c>
      <c r="E19" s="18">
        <v>43595</v>
      </c>
    </row>
    <row r="20" spans="1:5" x14ac:dyDescent="0.35">
      <c r="A20" s="17" t="s">
        <v>50</v>
      </c>
      <c r="B20" s="6">
        <v>1</v>
      </c>
      <c r="C20" s="6">
        <v>134.75</v>
      </c>
      <c r="D20" s="6">
        <f t="shared" si="0"/>
        <v>134.75</v>
      </c>
      <c r="E20" s="18">
        <v>43595</v>
      </c>
    </row>
    <row r="21" spans="1:5" x14ac:dyDescent="0.35">
      <c r="A21" s="17" t="s">
        <v>54</v>
      </c>
      <c r="B21" s="6">
        <v>1</v>
      </c>
      <c r="C21" s="6">
        <v>119.49</v>
      </c>
      <c r="D21" s="6">
        <f t="shared" si="0"/>
        <v>119.49</v>
      </c>
      <c r="E21" s="18">
        <v>43595</v>
      </c>
    </row>
    <row r="22" spans="1:5" x14ac:dyDescent="0.35">
      <c r="A22" s="17" t="s">
        <v>54</v>
      </c>
      <c r="B22" s="6">
        <v>1</v>
      </c>
      <c r="C22" s="6">
        <v>119.48</v>
      </c>
      <c r="D22" s="6">
        <f t="shared" si="0"/>
        <v>119.48</v>
      </c>
      <c r="E22" s="18">
        <v>43595</v>
      </c>
    </row>
    <row r="23" spans="1:5" x14ac:dyDescent="0.35">
      <c r="A23" s="17" t="s">
        <v>55</v>
      </c>
      <c r="B23" s="6">
        <v>1</v>
      </c>
      <c r="C23" s="6">
        <v>159.65</v>
      </c>
      <c r="D23" s="6">
        <f t="shared" si="0"/>
        <v>159.65</v>
      </c>
      <c r="E23" s="18">
        <v>43595</v>
      </c>
    </row>
    <row r="24" spans="1:5" x14ac:dyDescent="0.35">
      <c r="A24" s="17" t="s">
        <v>55</v>
      </c>
      <c r="B24" s="6">
        <v>1</v>
      </c>
      <c r="C24" s="6">
        <v>159.69</v>
      </c>
      <c r="D24" s="6">
        <f t="shared" si="0"/>
        <v>159.69</v>
      </c>
      <c r="E24" s="18">
        <v>43595</v>
      </c>
    </row>
    <row r="25" spans="1:5" x14ac:dyDescent="0.35">
      <c r="A25" s="17" t="s">
        <v>56</v>
      </c>
      <c r="B25" s="6">
        <v>1</v>
      </c>
      <c r="C25" s="6">
        <v>83.29</v>
      </c>
      <c r="D25" s="6">
        <f t="shared" si="0"/>
        <v>83.29</v>
      </c>
      <c r="E25" s="18">
        <v>43595</v>
      </c>
    </row>
    <row r="26" spans="1:5" x14ac:dyDescent="0.35">
      <c r="A26" s="17" t="s">
        <v>57</v>
      </c>
      <c r="B26" s="6">
        <v>4</v>
      </c>
      <c r="C26" s="6">
        <v>101.97</v>
      </c>
      <c r="D26" s="6">
        <f t="shared" si="0"/>
        <v>407.88</v>
      </c>
      <c r="E26" s="18">
        <v>43595</v>
      </c>
    </row>
    <row r="27" spans="1:5" x14ac:dyDescent="0.35">
      <c r="A27" s="17" t="s">
        <v>57</v>
      </c>
      <c r="B27" s="6">
        <v>1</v>
      </c>
      <c r="C27" s="6">
        <v>101.76</v>
      </c>
      <c r="D27" s="6">
        <f t="shared" si="0"/>
        <v>101.76</v>
      </c>
      <c r="E27" s="18">
        <v>43595</v>
      </c>
    </row>
    <row r="28" spans="1:5" x14ac:dyDescent="0.35">
      <c r="A28" s="17" t="s">
        <v>57</v>
      </c>
      <c r="B28" s="6">
        <v>2</v>
      </c>
      <c r="C28" s="6">
        <v>101.99</v>
      </c>
      <c r="D28" s="6">
        <f t="shared" si="0"/>
        <v>203.98</v>
      </c>
      <c r="E28" s="18">
        <v>43595</v>
      </c>
    </row>
    <row r="29" spans="1:5" x14ac:dyDescent="0.35">
      <c r="A29" s="17" t="s">
        <v>58</v>
      </c>
      <c r="B29" s="6">
        <v>1</v>
      </c>
      <c r="C29" s="6">
        <v>86</v>
      </c>
      <c r="D29" s="6">
        <f t="shared" si="0"/>
        <v>86</v>
      </c>
      <c r="E29" s="18">
        <v>43595</v>
      </c>
    </row>
    <row r="30" spans="1:5" x14ac:dyDescent="0.35">
      <c r="A30" s="17" t="s">
        <v>59</v>
      </c>
      <c r="B30" s="6">
        <v>5</v>
      </c>
      <c r="C30" s="6">
        <v>173.99</v>
      </c>
      <c r="D30" s="6">
        <f t="shared" si="0"/>
        <v>869.95</v>
      </c>
      <c r="E30" s="18">
        <v>43595</v>
      </c>
    </row>
    <row r="31" spans="1:5" x14ac:dyDescent="0.35">
      <c r="A31" s="17" t="s">
        <v>50</v>
      </c>
      <c r="B31" s="6">
        <v>5</v>
      </c>
      <c r="C31" s="6">
        <v>143.88999999999999</v>
      </c>
      <c r="D31" s="6">
        <f t="shared" si="0"/>
        <v>719.44999999999993</v>
      </c>
      <c r="E31" s="18">
        <v>43595</v>
      </c>
    </row>
    <row r="32" spans="1:5" x14ac:dyDescent="0.35">
      <c r="A32" s="17" t="s">
        <v>60</v>
      </c>
      <c r="B32" s="6">
        <v>2</v>
      </c>
      <c r="C32" s="6">
        <v>114.99</v>
      </c>
      <c r="D32" s="6">
        <f t="shared" si="0"/>
        <v>229.98</v>
      </c>
      <c r="E32" s="18">
        <v>43595</v>
      </c>
    </row>
    <row r="33" spans="1:5" x14ac:dyDescent="0.35">
      <c r="A33" s="17"/>
      <c r="B33" s="6"/>
      <c r="C33" s="6"/>
      <c r="D33" s="6"/>
      <c r="E33" s="11"/>
    </row>
    <row r="34" spans="1:5" x14ac:dyDescent="0.35">
      <c r="A34" s="17"/>
      <c r="B34" s="6"/>
      <c r="C34" s="6"/>
      <c r="D34" s="6"/>
      <c r="E34" s="11"/>
    </row>
    <row r="35" spans="1:5" x14ac:dyDescent="0.35">
      <c r="A35" s="17"/>
      <c r="B35" s="6"/>
      <c r="C35" s="6"/>
      <c r="D35" s="6"/>
      <c r="E35" s="11"/>
    </row>
    <row r="36" spans="1:5" x14ac:dyDescent="0.35">
      <c r="A36" s="17"/>
      <c r="B36" s="6"/>
      <c r="C36" s="6"/>
      <c r="D36" s="6"/>
      <c r="E36" s="11"/>
    </row>
    <row r="37" spans="1:5" x14ac:dyDescent="0.35">
      <c r="A37" s="17"/>
      <c r="B37" s="6"/>
      <c r="C37" s="6"/>
      <c r="D37" s="6"/>
      <c r="E37" s="11"/>
    </row>
    <row r="38" spans="1:5" x14ac:dyDescent="0.35">
      <c r="A38" s="17"/>
      <c r="B38" s="6"/>
      <c r="C38" s="6"/>
      <c r="D38" s="6"/>
      <c r="E38" s="11"/>
    </row>
    <row r="39" spans="1:5" x14ac:dyDescent="0.35">
      <c r="A39" s="17"/>
      <c r="B39" s="6"/>
      <c r="C39" s="6"/>
      <c r="D39" s="6"/>
      <c r="E39" s="11"/>
    </row>
    <row r="40" spans="1:5" x14ac:dyDescent="0.35">
      <c r="A40" s="17"/>
      <c r="B40" s="6"/>
      <c r="C40" s="6"/>
      <c r="D40" s="6"/>
      <c r="E40" s="11"/>
    </row>
    <row r="41" spans="1:5" x14ac:dyDescent="0.35">
      <c r="A41" s="17"/>
      <c r="B41" s="6"/>
      <c r="C41" s="6"/>
      <c r="D41" s="6"/>
      <c r="E41" s="11"/>
    </row>
    <row r="42" spans="1:5" x14ac:dyDescent="0.35">
      <c r="A42" s="17"/>
      <c r="B42" s="6"/>
      <c r="C42" s="6"/>
      <c r="D42" s="6"/>
      <c r="E42" s="11"/>
    </row>
    <row r="43" spans="1:5" x14ac:dyDescent="0.35">
      <c r="A43" s="17"/>
      <c r="B43" s="6"/>
      <c r="C43" s="6"/>
      <c r="D43" s="6"/>
      <c r="E43" s="11"/>
    </row>
    <row r="44" spans="1:5" ht="15" thickBot="1" x14ac:dyDescent="0.4">
      <c r="A44" s="19"/>
      <c r="B44" s="20"/>
      <c r="C44" s="20"/>
      <c r="D44" s="20"/>
      <c r="E44" s="14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activeCell="M5" sqref="M5"/>
    </sheetView>
  </sheetViews>
  <sheetFormatPr defaultRowHeight="14.5" x14ac:dyDescent="0.35"/>
  <cols>
    <col min="1" max="1" width="15.54296875" bestFit="1" customWidth="1"/>
    <col min="2" max="2" width="11" bestFit="1" customWidth="1"/>
    <col min="3" max="3" width="6.81640625" bestFit="1" customWidth="1"/>
    <col min="4" max="4" width="12.26953125" bestFit="1" customWidth="1"/>
    <col min="5" max="5" width="4.6328125" customWidth="1"/>
    <col min="6" max="6" width="15.54296875" bestFit="1" customWidth="1"/>
    <col min="7" max="7" width="11" bestFit="1" customWidth="1"/>
    <col min="8" max="8" width="6.81640625" bestFit="1" customWidth="1"/>
    <col min="9" max="9" width="12.26953125" bestFit="1" customWidth="1"/>
    <col min="10" max="10" width="6.6328125" bestFit="1" customWidth="1"/>
    <col min="11" max="11" width="8.36328125" bestFit="1" customWidth="1"/>
    <col min="12" max="12" width="6.08984375" bestFit="1" customWidth="1"/>
    <col min="13" max="13" width="4.54296875" bestFit="1" customWidth="1"/>
    <col min="14" max="14" width="5" bestFit="1" customWidth="1"/>
    <col min="15" max="15" width="5.6328125" bestFit="1" customWidth="1"/>
    <col min="16" max="16" width="5" bestFit="1" customWidth="1"/>
    <col min="17" max="17" width="6.36328125" bestFit="1" customWidth="1"/>
    <col min="18" max="18" width="8.81640625" bestFit="1" customWidth="1"/>
    <col min="19" max="19" width="7.6328125" bestFit="1" customWidth="1"/>
    <col min="20" max="20" width="9.453125" bestFit="1" customWidth="1"/>
    <col min="21" max="21" width="9.26953125" bestFit="1" customWidth="1"/>
  </cols>
  <sheetData>
    <row r="1" spans="1:28" x14ac:dyDescent="0.35">
      <c r="A1" s="1" t="s">
        <v>15</v>
      </c>
      <c r="B1" s="1" t="s">
        <v>16</v>
      </c>
      <c r="C1" s="1" t="s">
        <v>17</v>
      </c>
      <c r="D1" s="1" t="s">
        <v>18</v>
      </c>
      <c r="E1" s="5"/>
      <c r="F1" s="1" t="s">
        <v>15</v>
      </c>
      <c r="G1" s="1" t="s">
        <v>16</v>
      </c>
      <c r="H1" s="1" t="s">
        <v>17</v>
      </c>
      <c r="I1" s="1" t="s">
        <v>18</v>
      </c>
      <c r="J1" s="6" t="s">
        <v>22</v>
      </c>
      <c r="K1" s="6" t="s">
        <v>23</v>
      </c>
      <c r="L1" s="6" t="s">
        <v>24</v>
      </c>
      <c r="M1" s="6" t="s">
        <v>25</v>
      </c>
      <c r="N1" s="6" t="s">
        <v>26</v>
      </c>
      <c r="O1" s="6" t="s">
        <v>27</v>
      </c>
      <c r="P1" s="6" t="s">
        <v>28</v>
      </c>
      <c r="Q1" s="6" t="s">
        <v>29</v>
      </c>
      <c r="R1" s="6" t="s">
        <v>30</v>
      </c>
      <c r="S1" s="6" t="s">
        <v>31</v>
      </c>
      <c r="T1" s="6" t="s">
        <v>32</v>
      </c>
      <c r="U1" s="6" t="s">
        <v>33</v>
      </c>
    </row>
    <row r="2" spans="1:28" x14ac:dyDescent="0.35">
      <c r="A2" s="3" t="s">
        <v>0</v>
      </c>
      <c r="B2" s="1">
        <v>9</v>
      </c>
      <c r="C2" s="1">
        <v>1.02</v>
      </c>
      <c r="D2" s="1">
        <f t="shared" ref="D2:D17" si="0">B2*C2</f>
        <v>9.18</v>
      </c>
      <c r="E2" s="5"/>
      <c r="F2" s="3" t="s">
        <v>0</v>
      </c>
      <c r="G2" s="1">
        <v>1</v>
      </c>
      <c r="H2" s="1">
        <v>1.02</v>
      </c>
      <c r="I2" s="1">
        <f t="shared" ref="I2:I17" si="1">G2*H2</f>
        <v>1.02</v>
      </c>
      <c r="J2" s="7" t="s">
        <v>34</v>
      </c>
      <c r="K2" s="7" t="s">
        <v>34</v>
      </c>
      <c r="L2" s="7" t="s">
        <v>34</v>
      </c>
      <c r="M2" s="7" t="s">
        <v>35</v>
      </c>
      <c r="N2" s="7"/>
      <c r="O2" s="7"/>
      <c r="P2" s="7"/>
      <c r="Q2" s="7"/>
      <c r="R2" s="7"/>
      <c r="S2" s="7"/>
      <c r="T2" s="7"/>
      <c r="U2" s="7"/>
    </row>
    <row r="3" spans="1:28" x14ac:dyDescent="0.35">
      <c r="A3" s="3" t="s">
        <v>61</v>
      </c>
      <c r="B3" s="1">
        <v>2</v>
      </c>
      <c r="C3" s="1">
        <v>0.92</v>
      </c>
      <c r="D3" s="1">
        <f t="shared" si="0"/>
        <v>1.84</v>
      </c>
      <c r="E3" s="5"/>
      <c r="F3" s="3" t="s">
        <v>19</v>
      </c>
      <c r="G3" s="1">
        <v>1</v>
      </c>
      <c r="H3" s="1">
        <v>0.92</v>
      </c>
      <c r="I3" s="1">
        <f t="shared" si="1"/>
        <v>0.92</v>
      </c>
      <c r="J3" s="7" t="s">
        <v>34</v>
      </c>
      <c r="K3" s="7" t="s">
        <v>34</v>
      </c>
      <c r="L3" s="7" t="s">
        <v>34</v>
      </c>
      <c r="M3" s="7" t="s">
        <v>35</v>
      </c>
      <c r="N3" s="7"/>
      <c r="O3" s="7"/>
      <c r="P3" s="7"/>
      <c r="Q3" s="7"/>
      <c r="R3" s="7"/>
      <c r="S3" s="7"/>
      <c r="T3" s="7"/>
      <c r="U3" s="7"/>
      <c r="V3" s="5"/>
      <c r="W3" s="5"/>
      <c r="X3" s="5"/>
      <c r="Y3" s="5"/>
      <c r="Z3" s="5"/>
      <c r="AA3" s="5"/>
      <c r="AB3" s="5"/>
    </row>
    <row r="4" spans="1:28" x14ac:dyDescent="0.35">
      <c r="A4" s="3" t="s">
        <v>2</v>
      </c>
      <c r="B4" s="1">
        <v>1</v>
      </c>
      <c r="C4" s="1">
        <v>2.6</v>
      </c>
      <c r="D4" s="1">
        <f t="shared" si="0"/>
        <v>2.6</v>
      </c>
      <c r="E4" s="5"/>
      <c r="F4" s="3" t="s">
        <v>2</v>
      </c>
      <c r="G4" s="1">
        <v>1</v>
      </c>
      <c r="H4" s="1">
        <v>2.6</v>
      </c>
      <c r="I4" s="1">
        <f t="shared" si="1"/>
        <v>2.6</v>
      </c>
      <c r="J4" s="7" t="s">
        <v>34</v>
      </c>
      <c r="K4" s="7" t="s">
        <v>34</v>
      </c>
      <c r="L4" s="7" t="s">
        <v>34</v>
      </c>
      <c r="M4" s="7" t="s">
        <v>35</v>
      </c>
      <c r="N4" s="7"/>
      <c r="O4" s="7"/>
      <c r="P4" s="7"/>
      <c r="Q4" s="7"/>
      <c r="R4" s="7"/>
      <c r="S4" s="7"/>
      <c r="T4" s="7"/>
      <c r="U4" s="7"/>
      <c r="V4" s="5"/>
      <c r="W4" s="5"/>
      <c r="X4" s="5"/>
      <c r="Y4" s="5"/>
      <c r="Z4" s="5"/>
      <c r="AA4" s="5"/>
      <c r="AB4" s="5"/>
    </row>
    <row r="5" spans="1:28" x14ac:dyDescent="0.35">
      <c r="A5" s="3" t="s">
        <v>13</v>
      </c>
      <c r="B5" s="1">
        <v>1</v>
      </c>
      <c r="C5" s="1">
        <v>0.41</v>
      </c>
      <c r="D5" s="1">
        <f t="shared" si="0"/>
        <v>0.41</v>
      </c>
      <c r="E5" s="5"/>
      <c r="F5" s="3" t="s">
        <v>13</v>
      </c>
      <c r="G5" s="1">
        <v>1</v>
      </c>
      <c r="H5" s="1">
        <v>0.41</v>
      </c>
      <c r="I5" s="1">
        <f t="shared" si="1"/>
        <v>0.41</v>
      </c>
      <c r="J5" s="7" t="s">
        <v>34</v>
      </c>
      <c r="K5" s="7" t="s">
        <v>34</v>
      </c>
      <c r="L5" s="7" t="s">
        <v>34</v>
      </c>
      <c r="M5" s="7" t="s">
        <v>35</v>
      </c>
      <c r="N5" s="7"/>
      <c r="O5" s="7"/>
      <c r="P5" s="7"/>
      <c r="Q5" s="7"/>
      <c r="R5" s="7"/>
      <c r="S5" s="7"/>
      <c r="T5" s="7"/>
      <c r="U5" s="7"/>
      <c r="V5" s="5"/>
      <c r="W5" s="5"/>
      <c r="X5" s="5"/>
      <c r="Y5" s="5"/>
      <c r="Z5" s="5"/>
      <c r="AA5" s="5"/>
      <c r="AB5" s="5"/>
    </row>
    <row r="6" spans="1:28" x14ac:dyDescent="0.35">
      <c r="A6" s="3" t="s">
        <v>3</v>
      </c>
      <c r="B6" s="1">
        <v>422</v>
      </c>
      <c r="C6" s="1">
        <v>0.01</v>
      </c>
      <c r="D6" s="1">
        <f t="shared" si="0"/>
        <v>4.22</v>
      </c>
      <c r="E6" s="5"/>
      <c r="F6" s="3" t="s">
        <v>3</v>
      </c>
      <c r="G6" s="1">
        <v>1</v>
      </c>
      <c r="H6" s="1">
        <v>0.01</v>
      </c>
      <c r="I6" s="1">
        <f t="shared" si="1"/>
        <v>0.01</v>
      </c>
      <c r="J6" s="7" t="s">
        <v>34</v>
      </c>
      <c r="K6" s="7" t="s">
        <v>34</v>
      </c>
      <c r="L6" s="7" t="s">
        <v>34</v>
      </c>
      <c r="M6" s="7" t="s">
        <v>35</v>
      </c>
      <c r="N6" s="7"/>
      <c r="O6" s="7"/>
      <c r="P6" s="7"/>
      <c r="Q6" s="7"/>
      <c r="R6" s="7"/>
      <c r="S6" s="7"/>
      <c r="T6" s="7"/>
      <c r="U6" s="7"/>
      <c r="V6" s="5"/>
      <c r="W6" s="5"/>
      <c r="X6" s="5"/>
      <c r="Y6" s="5"/>
      <c r="Z6" s="5"/>
      <c r="AA6" s="5"/>
      <c r="AB6" s="5"/>
    </row>
    <row r="7" spans="1:28" x14ac:dyDescent="0.35">
      <c r="A7" s="3" t="s">
        <v>4</v>
      </c>
      <c r="B7" s="1">
        <v>1</v>
      </c>
      <c r="C7" s="1">
        <v>5.91</v>
      </c>
      <c r="D7" s="1">
        <f t="shared" si="0"/>
        <v>5.91</v>
      </c>
      <c r="E7" s="5"/>
      <c r="F7" s="3" t="s">
        <v>4</v>
      </c>
      <c r="G7" s="1">
        <v>0</v>
      </c>
      <c r="H7" s="1">
        <v>5.91</v>
      </c>
      <c r="I7" s="1">
        <f t="shared" si="1"/>
        <v>0</v>
      </c>
      <c r="J7" s="7" t="s">
        <v>34</v>
      </c>
      <c r="K7" s="7" t="s">
        <v>34</v>
      </c>
      <c r="L7" s="7" t="s">
        <v>34</v>
      </c>
      <c r="M7" s="7" t="s">
        <v>35</v>
      </c>
      <c r="N7" s="7"/>
      <c r="O7" s="7"/>
      <c r="P7" s="7"/>
      <c r="Q7" s="7"/>
      <c r="R7" s="7"/>
      <c r="S7" s="7"/>
      <c r="T7" s="7"/>
      <c r="U7" s="7"/>
      <c r="V7" s="5"/>
      <c r="W7" s="5"/>
      <c r="X7" s="5"/>
      <c r="Y7" s="5"/>
      <c r="Z7" s="5"/>
      <c r="AA7" s="5"/>
      <c r="AB7" s="5"/>
    </row>
    <row r="8" spans="1:28" x14ac:dyDescent="0.35">
      <c r="A8" s="3" t="s">
        <v>5</v>
      </c>
      <c r="B8" s="1">
        <v>7</v>
      </c>
      <c r="C8" s="1">
        <v>1.25</v>
      </c>
      <c r="D8" s="1">
        <f t="shared" si="0"/>
        <v>8.75</v>
      </c>
      <c r="E8" s="5"/>
      <c r="F8" s="3" t="s">
        <v>5</v>
      </c>
      <c r="G8" s="1">
        <v>1</v>
      </c>
      <c r="H8" s="1">
        <v>1.25</v>
      </c>
      <c r="I8" s="1">
        <f t="shared" si="1"/>
        <v>1.25</v>
      </c>
      <c r="J8" s="7" t="s">
        <v>34</v>
      </c>
      <c r="K8" s="7" t="s">
        <v>34</v>
      </c>
      <c r="L8" s="7" t="s">
        <v>34</v>
      </c>
      <c r="M8" s="7" t="s">
        <v>35</v>
      </c>
      <c r="N8" s="7"/>
      <c r="O8" s="7"/>
      <c r="P8" s="7"/>
      <c r="Q8" s="7"/>
      <c r="R8" s="7"/>
      <c r="S8" s="7"/>
      <c r="T8" s="7"/>
      <c r="U8" s="7"/>
      <c r="V8" s="5"/>
      <c r="W8" s="5"/>
      <c r="X8" s="5"/>
      <c r="Y8" s="5"/>
      <c r="Z8" s="5"/>
      <c r="AA8" s="5"/>
      <c r="AB8" s="5"/>
    </row>
    <row r="9" spans="1:28" x14ac:dyDescent="0.35">
      <c r="A9" s="3" t="s">
        <v>6</v>
      </c>
      <c r="B9" s="1">
        <v>4</v>
      </c>
      <c r="C9" s="1">
        <v>1.4</v>
      </c>
      <c r="D9" s="1">
        <f t="shared" si="0"/>
        <v>5.6</v>
      </c>
      <c r="E9" s="5"/>
      <c r="F9" s="3" t="s">
        <v>6</v>
      </c>
      <c r="G9" s="1">
        <v>1</v>
      </c>
      <c r="H9" s="1">
        <v>1.4</v>
      </c>
      <c r="I9" s="1">
        <f t="shared" si="1"/>
        <v>1.4</v>
      </c>
      <c r="J9" s="7" t="s">
        <v>34</v>
      </c>
      <c r="K9" s="7" t="s">
        <v>34</v>
      </c>
      <c r="L9" s="7" t="s">
        <v>34</v>
      </c>
      <c r="M9" s="7" t="s">
        <v>35</v>
      </c>
      <c r="N9" s="7"/>
      <c r="O9" s="7"/>
      <c r="P9" s="7"/>
      <c r="Q9" s="7"/>
      <c r="R9" s="7"/>
      <c r="S9" s="7"/>
      <c r="T9" s="7"/>
      <c r="U9" s="7"/>
      <c r="V9" s="5"/>
      <c r="W9" s="5"/>
      <c r="X9" s="5"/>
      <c r="Y9" s="5"/>
      <c r="Z9" s="5"/>
      <c r="AA9" s="5"/>
      <c r="AB9" s="5"/>
    </row>
    <row r="10" spans="1:28" x14ac:dyDescent="0.35">
      <c r="A10" s="3" t="s">
        <v>7</v>
      </c>
      <c r="B10" s="1">
        <v>2</v>
      </c>
      <c r="C10" s="1">
        <v>1.07</v>
      </c>
      <c r="D10" s="1">
        <f t="shared" si="0"/>
        <v>2.14</v>
      </c>
      <c r="E10" s="5"/>
      <c r="F10" s="3" t="s">
        <v>7</v>
      </c>
      <c r="G10" s="1">
        <v>1</v>
      </c>
      <c r="H10" s="1">
        <v>1.07</v>
      </c>
      <c r="I10" s="1">
        <f t="shared" si="1"/>
        <v>1.07</v>
      </c>
      <c r="J10" s="7" t="s">
        <v>34</v>
      </c>
      <c r="K10" s="7" t="s">
        <v>34</v>
      </c>
      <c r="L10" s="7" t="s">
        <v>34</v>
      </c>
      <c r="M10" s="7" t="s">
        <v>35</v>
      </c>
      <c r="N10" s="7"/>
      <c r="O10" s="7"/>
      <c r="P10" s="7"/>
      <c r="Q10" s="7"/>
      <c r="R10" s="7"/>
      <c r="S10" s="7"/>
      <c r="T10" s="7"/>
      <c r="U10" s="7"/>
      <c r="V10" s="5"/>
      <c r="W10" s="5"/>
      <c r="X10" s="5"/>
      <c r="Y10" s="5"/>
      <c r="Z10" s="5"/>
      <c r="AA10" s="5"/>
      <c r="AB10" s="5"/>
    </row>
    <row r="11" spans="1:28" x14ac:dyDescent="0.35">
      <c r="A11" s="3" t="s">
        <v>20</v>
      </c>
      <c r="B11" s="1">
        <v>5</v>
      </c>
      <c r="C11" s="1">
        <v>0.9</v>
      </c>
      <c r="D11" s="1">
        <f t="shared" si="0"/>
        <v>4.5</v>
      </c>
      <c r="E11" s="5"/>
      <c r="F11" s="3" t="s">
        <v>20</v>
      </c>
      <c r="G11" s="1">
        <v>1</v>
      </c>
      <c r="H11" s="1">
        <v>0.9</v>
      </c>
      <c r="I11" s="1">
        <f t="shared" si="1"/>
        <v>0.9</v>
      </c>
      <c r="J11" s="7" t="s">
        <v>34</v>
      </c>
      <c r="K11" s="7" t="s">
        <v>34</v>
      </c>
      <c r="L11" s="7" t="s">
        <v>34</v>
      </c>
      <c r="M11" s="7" t="s">
        <v>35</v>
      </c>
      <c r="N11" s="7"/>
      <c r="O11" s="7"/>
      <c r="P11" s="7"/>
      <c r="Q11" s="7"/>
      <c r="R11" s="7"/>
      <c r="S11" s="7"/>
      <c r="T11" s="7"/>
      <c r="U11" s="7"/>
      <c r="V11" s="5"/>
      <c r="W11" s="5"/>
      <c r="X11" s="5"/>
      <c r="Y11" s="5"/>
      <c r="Z11" s="5"/>
      <c r="AA11" s="5"/>
      <c r="AB11" s="5"/>
    </row>
    <row r="12" spans="1:28" x14ac:dyDescent="0.35">
      <c r="A12" s="3" t="s">
        <v>21</v>
      </c>
      <c r="B12" s="1">
        <v>2</v>
      </c>
      <c r="C12" s="1">
        <v>1</v>
      </c>
      <c r="D12" s="1">
        <f t="shared" si="0"/>
        <v>2</v>
      </c>
      <c r="E12" s="5"/>
      <c r="F12" s="3" t="s">
        <v>21</v>
      </c>
      <c r="G12" s="1">
        <v>1</v>
      </c>
      <c r="H12" s="1">
        <v>1</v>
      </c>
      <c r="I12" s="1">
        <f t="shared" si="1"/>
        <v>1</v>
      </c>
      <c r="J12" s="7" t="s">
        <v>34</v>
      </c>
      <c r="K12" s="7" t="s">
        <v>34</v>
      </c>
      <c r="L12" s="7" t="s">
        <v>34</v>
      </c>
      <c r="M12" s="7" t="s">
        <v>35</v>
      </c>
      <c r="N12" s="7"/>
      <c r="O12" s="7"/>
      <c r="P12" s="7"/>
      <c r="Q12" s="7"/>
      <c r="R12" s="7"/>
      <c r="S12" s="7"/>
      <c r="T12" s="7"/>
      <c r="U12" s="7"/>
      <c r="V12" s="5"/>
      <c r="W12" s="5"/>
      <c r="X12" s="5"/>
      <c r="Y12" s="5"/>
      <c r="Z12" s="5"/>
      <c r="AA12" s="5"/>
      <c r="AB12" s="5"/>
    </row>
    <row r="13" spans="1:28" x14ac:dyDescent="0.35">
      <c r="A13" s="3" t="s">
        <v>8</v>
      </c>
      <c r="B13" s="1">
        <v>4</v>
      </c>
      <c r="C13" s="1">
        <v>0.74</v>
      </c>
      <c r="D13" s="1">
        <f t="shared" si="0"/>
        <v>2.96</v>
      </c>
      <c r="E13" s="5"/>
      <c r="F13" s="3" t="s">
        <v>8</v>
      </c>
      <c r="G13" s="1">
        <v>1</v>
      </c>
      <c r="H13" s="1">
        <v>0.74</v>
      </c>
      <c r="I13" s="1">
        <f t="shared" si="1"/>
        <v>0.74</v>
      </c>
      <c r="J13" s="7" t="s">
        <v>34</v>
      </c>
      <c r="K13" s="7" t="s">
        <v>34</v>
      </c>
      <c r="L13" s="7" t="s">
        <v>34</v>
      </c>
      <c r="M13" s="7" t="s">
        <v>35</v>
      </c>
      <c r="N13" s="7"/>
      <c r="O13" s="7"/>
      <c r="P13" s="7"/>
      <c r="Q13" s="7"/>
      <c r="R13" s="7"/>
      <c r="S13" s="7"/>
      <c r="T13" s="7"/>
      <c r="U13" s="7"/>
      <c r="V13" s="5"/>
      <c r="W13" s="5"/>
      <c r="X13" s="5"/>
      <c r="Y13" s="5"/>
      <c r="Z13" s="5"/>
      <c r="AA13" s="5"/>
      <c r="AB13" s="5"/>
    </row>
    <row r="14" spans="1:28" x14ac:dyDescent="0.35">
      <c r="A14" s="3" t="s">
        <v>9</v>
      </c>
      <c r="B14" s="1">
        <v>8</v>
      </c>
      <c r="C14" s="1">
        <v>7.0000000000000007E-2</v>
      </c>
      <c r="D14" s="1">
        <f t="shared" si="0"/>
        <v>0.56000000000000005</v>
      </c>
      <c r="E14" s="5"/>
      <c r="F14" s="3" t="s">
        <v>9</v>
      </c>
      <c r="G14" s="1">
        <v>1</v>
      </c>
      <c r="H14" s="1">
        <v>7.0000000000000007E-2</v>
      </c>
      <c r="I14" s="1">
        <f t="shared" si="1"/>
        <v>7.0000000000000007E-2</v>
      </c>
      <c r="J14" s="7" t="s">
        <v>34</v>
      </c>
      <c r="K14" s="7" t="s">
        <v>34</v>
      </c>
      <c r="L14" s="7" t="s">
        <v>34</v>
      </c>
      <c r="M14" s="7" t="s">
        <v>35</v>
      </c>
      <c r="N14" s="7"/>
      <c r="O14" s="7"/>
      <c r="P14" s="7"/>
      <c r="Q14" s="7"/>
      <c r="R14" s="7"/>
      <c r="S14" s="7"/>
      <c r="T14" s="7"/>
      <c r="U14" s="7"/>
      <c r="V14" s="5"/>
      <c r="W14" s="5"/>
      <c r="X14" s="5"/>
      <c r="Y14" s="5"/>
      <c r="Z14" s="5"/>
      <c r="AA14" s="5"/>
      <c r="AB14" s="5"/>
    </row>
    <row r="15" spans="1:28" x14ac:dyDescent="0.35">
      <c r="A15" s="3" t="s">
        <v>10</v>
      </c>
      <c r="B15" s="1">
        <v>1</v>
      </c>
      <c r="C15" s="1">
        <v>0.83</v>
      </c>
      <c r="D15" s="1">
        <f t="shared" si="0"/>
        <v>0.83</v>
      </c>
      <c r="E15" s="5"/>
      <c r="F15" s="3" t="s">
        <v>10</v>
      </c>
      <c r="G15" s="1">
        <v>1</v>
      </c>
      <c r="H15" s="1">
        <v>0.83</v>
      </c>
      <c r="I15" s="1">
        <f t="shared" si="1"/>
        <v>0.83</v>
      </c>
      <c r="J15" s="7" t="s">
        <v>34</v>
      </c>
      <c r="K15" s="7" t="s">
        <v>34</v>
      </c>
      <c r="L15" s="7" t="s">
        <v>34</v>
      </c>
      <c r="M15" s="7" t="s">
        <v>35</v>
      </c>
      <c r="N15" s="7"/>
      <c r="O15" s="7"/>
      <c r="P15" s="7"/>
      <c r="Q15" s="7"/>
      <c r="R15" s="7"/>
      <c r="S15" s="7"/>
      <c r="T15" s="7"/>
      <c r="U15" s="7"/>
      <c r="V15" s="5"/>
      <c r="W15" s="5"/>
      <c r="X15" s="5"/>
      <c r="Y15" s="5"/>
      <c r="Z15" s="5"/>
      <c r="AA15" s="5"/>
      <c r="AB15" s="5"/>
    </row>
    <row r="16" spans="1:28" x14ac:dyDescent="0.35">
      <c r="A16" s="3" t="s">
        <v>11</v>
      </c>
      <c r="B16" s="1">
        <v>6</v>
      </c>
      <c r="C16" s="1">
        <v>1.08</v>
      </c>
      <c r="D16" s="1">
        <f t="shared" si="0"/>
        <v>6.48</v>
      </c>
      <c r="E16" s="5"/>
      <c r="F16" s="3" t="s">
        <v>11</v>
      </c>
      <c r="G16" s="1">
        <v>1</v>
      </c>
      <c r="H16" s="1">
        <v>1.08</v>
      </c>
      <c r="I16" s="1">
        <f t="shared" si="1"/>
        <v>1.08</v>
      </c>
      <c r="J16" s="7" t="s">
        <v>34</v>
      </c>
      <c r="K16" s="7" t="s">
        <v>34</v>
      </c>
      <c r="L16" s="7" t="s">
        <v>34</v>
      </c>
      <c r="M16" s="7" t="s">
        <v>35</v>
      </c>
      <c r="N16" s="7"/>
      <c r="O16" s="7"/>
      <c r="P16" s="7"/>
      <c r="Q16" s="7"/>
      <c r="R16" s="7"/>
      <c r="S16" s="7"/>
      <c r="T16" s="7"/>
      <c r="U16" s="7"/>
      <c r="V16" s="5"/>
      <c r="W16" s="5"/>
      <c r="X16" s="5"/>
      <c r="Y16" s="5"/>
      <c r="Z16" s="5"/>
      <c r="AA16" s="5"/>
      <c r="AB16" s="5"/>
    </row>
    <row r="17" spans="1:28" x14ac:dyDescent="0.35">
      <c r="A17" s="3" t="s">
        <v>12</v>
      </c>
      <c r="B17" s="1">
        <v>1</v>
      </c>
      <c r="C17" s="1">
        <v>0.67</v>
      </c>
      <c r="D17" s="1">
        <f t="shared" si="0"/>
        <v>0.67</v>
      </c>
      <c r="E17" s="5"/>
      <c r="F17" s="3" t="s">
        <v>12</v>
      </c>
      <c r="G17" s="1">
        <v>1</v>
      </c>
      <c r="H17" s="1">
        <v>0.67</v>
      </c>
      <c r="I17" s="1">
        <f t="shared" si="1"/>
        <v>0.67</v>
      </c>
      <c r="J17" s="7" t="s">
        <v>34</v>
      </c>
      <c r="K17" s="7" t="s">
        <v>34</v>
      </c>
      <c r="L17" s="7" t="s">
        <v>34</v>
      </c>
      <c r="M17" s="7" t="s">
        <v>35</v>
      </c>
      <c r="N17" s="7"/>
      <c r="O17" s="7"/>
      <c r="P17" s="7"/>
      <c r="Q17" s="7"/>
      <c r="R17" s="7"/>
      <c r="S17" s="7"/>
      <c r="T17" s="7"/>
      <c r="U17" s="7"/>
      <c r="V17" s="5"/>
      <c r="W17" s="5"/>
      <c r="X17" s="5"/>
      <c r="Y17" s="5"/>
      <c r="Z17" s="5"/>
      <c r="AA17" s="5"/>
      <c r="AB17" s="5"/>
    </row>
    <row r="18" spans="1:28" x14ac:dyDescent="0.35">
      <c r="A18" s="4" t="s">
        <v>14</v>
      </c>
      <c r="B18" s="4"/>
      <c r="C18" s="4"/>
      <c r="D18" s="2">
        <f>SUM(D2:D17)</f>
        <v>58.650000000000006</v>
      </c>
      <c r="E18" s="5"/>
      <c r="F18" s="4" t="s">
        <v>14</v>
      </c>
      <c r="G18" s="4"/>
      <c r="H18" s="4"/>
      <c r="I18" s="2">
        <f>SUM(I2:I17)</f>
        <v>13.97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</sheetData>
  <sortState ref="A2:D19">
    <sortCondition ref="A18"/>
  </sortState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compra</vt:lpstr>
      <vt:lpstr>aluguel-mes</vt:lpstr>
    </vt:vector>
  </TitlesOfParts>
  <Company>Cielo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BATISTA DO NASCIENTO SANTOS</dc:creator>
  <cp:lastModifiedBy>BRUNO BATISTA DO NASCIENTO SANTOS</cp:lastModifiedBy>
  <dcterms:created xsi:type="dcterms:W3CDTF">2019-05-10T16:31:19Z</dcterms:created>
  <dcterms:modified xsi:type="dcterms:W3CDTF">2019-05-11T15:37:12Z</dcterms:modified>
</cp:coreProperties>
</file>